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'!$A$1:$AU$45</definedName>
  </definedNames>
  <calcPr calcId="125725"/>
</workbook>
</file>

<file path=xl/calcChain.xml><?xml version="1.0" encoding="utf-8"?>
<calcChain xmlns="http://schemas.openxmlformats.org/spreadsheetml/2006/main">
  <c r="AN24" i="8"/>
  <c r="AM24"/>
  <c r="AN29"/>
  <c r="AM29"/>
  <c r="AN8"/>
  <c r="AM8"/>
  <c r="K19"/>
  <c r="J19"/>
  <c r="R28"/>
  <c r="Q28"/>
  <c r="AN28"/>
  <c r="AM28"/>
  <c r="AN31"/>
  <c r="AM31"/>
  <c r="AN25"/>
  <c r="AM25"/>
  <c r="AN17"/>
  <c r="AM17"/>
  <c r="Z44"/>
  <c r="AN44"/>
  <c r="AM44"/>
  <c r="AA44"/>
  <c r="X26"/>
  <c r="AN43"/>
  <c r="AM43"/>
  <c r="AN36"/>
  <c r="AM36"/>
  <c r="AN18"/>
  <c r="AM18"/>
  <c r="AN7"/>
  <c r="Z37"/>
  <c r="AA29"/>
  <c r="Z29"/>
  <c r="J6"/>
  <c r="AA43"/>
  <c r="Z43"/>
  <c r="W26"/>
  <c r="AA23"/>
  <c r="Z23"/>
  <c r="AA22"/>
  <c r="Z22"/>
  <c r="AA20"/>
  <c r="Z20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L45"/>
  <c r="AN34" l="1"/>
  <c r="AM34"/>
  <c r="AA41"/>
  <c r="Z41"/>
  <c r="H25"/>
  <c r="G25"/>
  <c r="AN33"/>
  <c r="AM33"/>
  <c r="R13"/>
  <c r="Q13"/>
  <c r="H26"/>
  <c r="AN42" l="1"/>
  <c r="AN41"/>
  <c r="AN40"/>
  <c r="AN39"/>
  <c r="AN38"/>
  <c r="AN37"/>
  <c r="AM42"/>
  <c r="AM41"/>
  <c r="AM40"/>
  <c r="AM38"/>
  <c r="AM37"/>
  <c r="AN35"/>
  <c r="AM35"/>
  <c r="G26" l="1"/>
  <c r="AM39"/>
  <c r="R39"/>
  <c r="AM32"/>
  <c r="AN32"/>
  <c r="AM30"/>
  <c r="AN30"/>
  <c r="AN27"/>
  <c r="AM27"/>
  <c r="AN23"/>
  <c r="AM23"/>
  <c r="AN16"/>
  <c r="AM16"/>
  <c r="AN15"/>
  <c r="AM15"/>
  <c r="AN14"/>
  <c r="AM14"/>
  <c r="AN13"/>
  <c r="AM13"/>
  <c r="AN12"/>
  <c r="AM12"/>
  <c r="AN10"/>
  <c r="AM10"/>
  <c r="AN6"/>
  <c r="AM6"/>
  <c r="Q39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Q42"/>
  <c r="AL9"/>
  <c r="P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AM11"/>
  <c r="AA28"/>
  <c r="J30"/>
  <c r="P7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J35" l="1"/>
  <c r="Q37"/>
  <c r="Q41"/>
  <c r="R22"/>
  <c r="AA39"/>
  <c r="Z39"/>
  <c r="AA37"/>
  <c r="Z36"/>
  <c r="AA31"/>
  <c r="Z31"/>
  <c r="Z28"/>
  <c r="AA21"/>
  <c r="Z21"/>
  <c r="AA11"/>
  <c r="Z11"/>
  <c r="AA9"/>
  <c r="Z9"/>
  <c r="AA8"/>
  <c r="Z8"/>
  <c r="AA7"/>
  <c r="Z7"/>
  <c r="AA6"/>
  <c r="Z6"/>
  <c r="AN9"/>
  <c r="AM9"/>
  <c r="AM7"/>
  <c r="R23"/>
  <c r="Q23"/>
  <c r="Q22"/>
  <c r="K30"/>
  <c r="K31"/>
  <c r="K35"/>
  <c r="K39"/>
  <c r="J39"/>
  <c r="R41"/>
  <c r="R40"/>
  <c r="R37"/>
  <c r="R32"/>
  <c r="R27"/>
  <c r="R17"/>
  <c r="R16"/>
  <c r="R15"/>
  <c r="R14"/>
  <c r="R12"/>
  <c r="R11"/>
  <c r="R10"/>
  <c r="R7"/>
  <c r="R6"/>
  <c r="Q32"/>
  <c r="Q27"/>
  <c r="Q7"/>
  <c r="Q17"/>
  <c r="Q16"/>
  <c r="Q15"/>
  <c r="Q14"/>
  <c r="Q12"/>
  <c r="Q11"/>
  <c r="Q10"/>
  <c r="Q9"/>
  <c r="Q6"/>
  <c r="AC26"/>
  <c r="AN26" s="1"/>
  <c r="AB26"/>
  <c r="AM26" s="1"/>
  <c r="AC25"/>
  <c r="AB25"/>
  <c r="K6" l="1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20"/>
  <c r="K20"/>
  <c r="J21"/>
  <c r="K21"/>
  <c r="J22"/>
  <c r="K22"/>
  <c r="J23"/>
  <c r="K23"/>
  <c r="J24"/>
  <c r="K24"/>
  <c r="J27"/>
  <c r="J31"/>
  <c r="J32"/>
  <c r="K32"/>
  <c r="J33"/>
  <c r="K33"/>
  <c r="J34"/>
  <c r="K34"/>
  <c r="J36"/>
  <c r="K36"/>
  <c r="J37"/>
  <c r="K37"/>
  <c r="J38"/>
  <c r="K38"/>
  <c r="J40"/>
  <c r="K40"/>
  <c r="J41"/>
  <c r="K41"/>
  <c r="J42"/>
  <c r="K42"/>
  <c r="J43"/>
  <c r="K43"/>
  <c r="J44"/>
  <c r="K44"/>
  <c r="J45"/>
  <c r="K45"/>
  <c r="K29" l="1"/>
  <c r="J29"/>
  <c r="Q31"/>
  <c r="Q30"/>
  <c r="R25"/>
  <c r="Q25"/>
  <c r="AA30"/>
  <c r="R26"/>
  <c r="K27"/>
  <c r="Q29"/>
  <c r="AM20"/>
  <c r="AM45"/>
  <c r="Q8"/>
  <c r="R8"/>
  <c r="R9"/>
  <c r="Q18"/>
  <c r="R18"/>
  <c r="Q19"/>
  <c r="R19"/>
  <c r="Q20"/>
  <c r="R20"/>
  <c r="Q21"/>
  <c r="R21"/>
  <c r="Q24"/>
  <c r="R24"/>
  <c r="Q33"/>
  <c r="R33"/>
  <c r="Q34"/>
  <c r="R34"/>
  <c r="Q35"/>
  <c r="R35"/>
  <c r="Q36"/>
  <c r="R36"/>
  <c r="Q38"/>
  <c r="R38"/>
  <c r="Q40"/>
  <c r="R42"/>
  <c r="Q43"/>
  <c r="R43"/>
  <c r="Q44"/>
  <c r="R44"/>
  <c r="Q45"/>
  <c r="R45"/>
  <c r="Z10"/>
  <c r="AA10"/>
  <c r="Z12"/>
  <c r="AA12"/>
  <c r="Z13"/>
  <c r="AA13"/>
  <c r="Z14"/>
  <c r="AA14"/>
  <c r="Z15"/>
  <c r="AA15"/>
  <c r="Z16"/>
  <c r="AA16"/>
  <c r="Z17"/>
  <c r="AA17"/>
  <c r="Z19"/>
  <c r="AA19"/>
  <c r="Z24"/>
  <c r="AA24"/>
  <c r="Z27"/>
  <c r="AA27"/>
  <c r="Z32"/>
  <c r="AA32"/>
  <c r="Z33"/>
  <c r="AA33"/>
  <c r="Z34"/>
  <c r="AA34"/>
  <c r="Z35"/>
  <c r="AA35"/>
  <c r="AA36"/>
  <c r="Z38"/>
  <c r="AA38"/>
  <c r="Z40"/>
  <c r="AA40"/>
  <c r="Z42"/>
  <c r="AA42"/>
  <c r="Z45"/>
  <c r="AA45"/>
  <c r="AN11"/>
  <c r="AM19"/>
  <c r="AN19"/>
  <c r="AN20"/>
  <c r="AM21"/>
  <c r="AN21"/>
  <c r="AM22"/>
  <c r="AN22"/>
  <c r="AN45"/>
  <c r="K28"/>
  <c r="J28"/>
  <c r="Z30"/>
  <c r="Z25"/>
  <c r="K26"/>
  <c r="J26"/>
  <c r="K25"/>
  <c r="J25"/>
  <c r="Q26" l="1"/>
  <c r="AA25"/>
  <c r="R30"/>
  <c r="R31"/>
  <c r="AA26"/>
  <c r="Z26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8"/>
  <c r="AL7"/>
  <c r="AL6"/>
</calcChain>
</file>

<file path=xl/sharedStrings.xml><?xml version="1.0" encoding="utf-8"?>
<sst xmlns="http://schemas.openxmlformats.org/spreadsheetml/2006/main" count="388" uniqueCount="113">
  <si>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</si>
  <si>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</si>
  <si>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</si>
  <si>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</si>
  <si>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</si>
  <si>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</si>
  <si>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</si>
  <si>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</si>
  <si>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</si>
  <si>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</si>
  <si>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</si>
  <si>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</si>
  <si>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</si>
  <si>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</si>
  <si>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</si>
  <si>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</si>
  <si>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</si>
  <si>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</si>
  <si>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</si>
  <si>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</si>
  <si>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</si>
  <si>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</si>
  <si>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</si>
  <si>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</si>
  <si>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</si>
  <si>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</si>
  <si>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</si>
  <si>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</si>
  <si>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</si>
  <si>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</si>
  <si>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</si>
  <si>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</si>
  <si>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</si>
  <si>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</si>
  <si>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</si>
  <si>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</si>
  <si>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</si>
  <si>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</si>
  <si>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</si>
  <si>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</si>
  <si>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</si>
  <si>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</si>
  <si>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</si>
  <si>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</si>
  <si>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</si>
  <si>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</si>
  <si>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</si>
  <si>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</si>
  <si>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</si>
  <si>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</si>
  <si>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</si>
  <si>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</si>
  <si>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</si>
  <si>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</si>
  <si>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</si>
  <si>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</si>
  <si>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</si>
  <si>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</si>
  <si>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</si>
  <si>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</si>
  <si>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</si>
  <si>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</si>
  <si>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</si>
  <si>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</si>
  <si>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</si>
  <si>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</si>
  <si>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</si>
  <si>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</si>
  <si>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</si>
  <si>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</si>
  <si>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</si>
  <si>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</si>
  <si>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</si>
  <si>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</si>
  <si>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</si>
  <si>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</si>
  <si>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</si>
  <si>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</si>
  <si>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</si>
  <si>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</si>
  <si>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</si>
  <si>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</si>
  <si>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</si>
  <si>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</si>
  <si>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</si>
  <si>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</si>
  <si>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</si>
  <si>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</si>
  <si>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</si>
  <si>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</si>
  <si>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</si>
  <si>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</si>
  <si>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</si>
  <si>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</si>
  <si>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</si>
  <si>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</si>
  <si>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</si>
  <si>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Магазин "Социальный", ул.10 Пятилетки, 2</t>
  </si>
  <si>
    <t>Хлеб белый из пшеничной муки, 1шт</t>
  </si>
  <si>
    <t>Хлеб черный ржаной, ржано-пшеничный, 1 шт</t>
  </si>
  <si>
    <t>магазин "Овен"ул.  Винокурова, 32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</si>
  <si>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</si>
  <si>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</si>
  <si>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</si>
  <si>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</si>
  <si>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</si>
  <si>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</si>
  <si>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</si>
  <si>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</si>
  <si>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</si>
  <si>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 xml:space="preserve">нет </t>
  </si>
  <si>
    <t>Магазин "Санар", ул. Советская, 14</t>
  </si>
  <si>
    <t>Результаты мониторинга цен на фиксированный набор товаров в городе Новочебоксарске Чувашской Республики по состоянию на 23.11.2018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</si>
</sst>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2" fontId="1" fillId="4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wrapText="1"/>
    </xf>
    <xf numFmtId="2" fontId="11" fillId="8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top" wrapText="1"/>
    </xf>
    <xf numFmtId="2" fontId="11" fillId="4" borderId="1" xfId="0" applyNumberFormat="1" applyFont="1" applyFill="1" applyBorder="1" applyAlignment="1">
      <alignment horizontal="right" wrapText="1"/>
    </xf>
    <xf numFmtId="2" fontId="14" fillId="8" borderId="1" xfId="0" applyNumberFormat="1" applyFont="1" applyFill="1" applyBorder="1" applyAlignment="1">
      <alignment horizontal="right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right" wrapText="1"/>
    </xf>
    <xf numFmtId="2" fontId="14" fillId="4" borderId="1" xfId="0" applyNumberFormat="1" applyFont="1" applyFill="1" applyBorder="1" applyAlignment="1">
      <alignment horizontal="right" wrapText="1"/>
    </xf>
    <xf numFmtId="4" fontId="14" fillId="4" borderId="1" xfId="0" applyNumberFormat="1" applyFont="1" applyFill="1" applyBorder="1" applyAlignment="1">
      <alignment horizontal="right" wrapText="1"/>
    </xf>
    <xf numFmtId="2" fontId="14" fillId="4" borderId="1" xfId="4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wrapText="1"/>
    </xf>
    <xf numFmtId="2" fontId="1" fillId="4" borderId="1" xfId="2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16" fillId="10" borderId="0" xfId="5"/>
    <xf numFmtId="4" fontId="1" fillId="4" borderId="1" xfId="0" applyNumberFormat="1" applyFont="1" applyFill="1" applyBorder="1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4" fillId="4" borderId="6" xfId="0" applyNumberFormat="1" applyFont="1" applyFill="1" applyBorder="1" applyAlignment="1">
      <alignment horizontal="right" wrapText="1"/>
    </xf>
    <xf numFmtId="2" fontId="11" fillId="8" borderId="6" xfId="0" applyNumberFormat="1" applyFont="1" applyFill="1" applyBorder="1" applyAlignment="1">
      <alignment horizontal="right" wrapText="1"/>
    </xf>
    <xf numFmtId="4" fontId="14" fillId="4" borderId="8" xfId="0" applyNumberFormat="1" applyFont="1" applyFill="1" applyBorder="1" applyAlignment="1">
      <alignment horizontal="right" wrapText="1"/>
    </xf>
    <xf numFmtId="2" fontId="14" fillId="4" borderId="8" xfId="4" applyNumberFormat="1" applyFont="1" applyFill="1" applyBorder="1" applyAlignment="1">
      <alignment horizontal="center" vertical="center" wrapText="1"/>
    </xf>
    <xf numFmtId="4" fontId="11" fillId="8" borderId="8" xfId="0" applyNumberFormat="1" applyFont="1" applyFill="1" applyBorder="1" applyAlignment="1">
      <alignment horizontal="right" wrapText="1"/>
    </xf>
    <xf numFmtId="2" fontId="11" fillId="0" borderId="8" xfId="0" applyNumberFormat="1" applyFont="1" applyBorder="1" applyAlignment="1">
      <alignment horizontal="right" wrapText="1"/>
    </xf>
    <xf numFmtId="2" fontId="14" fillId="8" borderId="8" xfId="0" applyNumberFormat="1" applyFont="1" applyFill="1" applyBorder="1" applyAlignment="1">
      <alignment horizontal="right" wrapText="1"/>
    </xf>
    <xf numFmtId="2" fontId="14" fillId="0" borderId="8" xfId="0" applyNumberFormat="1" applyFont="1" applyBorder="1" applyAlignment="1">
      <alignment horizontal="right" wrapText="1"/>
    </xf>
    <xf numFmtId="2" fontId="11" fillId="4" borderId="8" xfId="0" applyNumberFormat="1" applyFont="1" applyFill="1" applyBorder="1" applyAlignment="1">
      <alignment horizontal="right" wrapText="1"/>
    </xf>
    <xf numFmtId="2" fontId="21" fillId="2" borderId="1" xfId="0" applyNumberFormat="1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8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right" wrapText="1"/>
    </xf>
    <xf numFmtId="2" fontId="21" fillId="8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center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2" fontId="7" fillId="4" borderId="8" xfId="3" applyNumberFormat="1" applyFont="1" applyFill="1" applyBorder="1" applyAlignment="1">
      <alignment horizontal="right" wrapText="1"/>
    </xf>
    <xf numFmtId="2" fontId="7" fillId="4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/>
    <xf numFmtId="2" fontId="1" fillId="0" borderId="1" xfId="0" applyNumberFormat="1" applyFont="1" applyBorder="1"/>
    <xf numFmtId="2" fontId="1" fillId="0" borderId="8" xfId="3" applyNumberFormat="1" applyFont="1" applyFill="1" applyBorder="1" applyAlignment="1">
      <alignment horizontal="right" wrapText="1"/>
    </xf>
    <xf numFmtId="2" fontId="1" fillId="0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view="pageBreakPreview" zoomScale="75" zoomScaleNormal="70" zoomScaleSheetLayoutView="75" workbookViewId="0">
      <pane xSplit="2" ySplit="5" topLeftCell="N6" activePane="bottomRight" state="frozenSplit"/>
      <selection pane="topRight" activeCell="C1" sqref="C1"/>
      <selection pane="bottomLeft" activeCell="A6" sqref="A6"/>
      <selection pane="bottomRight" activeCell="AO6" sqref="AO6:AQ45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9.5703125" style="1" customWidth="1"/>
    <col min="6" max="6" width="10" style="1" customWidth="1"/>
    <col min="7" max="7" width="8.5703125" style="19" customWidth="1"/>
    <col min="8" max="8" width="10.85546875" style="19" customWidth="1"/>
    <col min="9" max="9" width="11" style="1" customWidth="1"/>
    <col min="10" max="11" width="11.85546875" style="1" customWidth="1"/>
    <col min="12" max="12" width="8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12.85546875" style="1" customWidth="1"/>
    <col min="18" max="18" width="9.28515625" style="1" customWidth="1"/>
    <col min="19" max="19" width="13.42578125" style="1" customWidth="1"/>
    <col min="20" max="20" width="11" style="1" customWidth="1"/>
    <col min="21" max="21" width="7.85546875" style="1" customWidth="1"/>
    <col min="22" max="22" width="9.140625" style="1" bestFit="1" customWidth="1"/>
    <col min="23" max="23" width="8.7109375" style="12" customWidth="1"/>
    <col min="24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9.85546875" style="1" customWidth="1"/>
    <col min="31" max="31" width="8.28515625" style="1" customWidth="1"/>
    <col min="32" max="32" width="8.7109375" style="1" customWidth="1"/>
    <col min="33" max="33" width="8.140625" style="1" customWidth="1"/>
    <col min="34" max="34" width="7.5703125" style="1" customWidth="1"/>
    <col min="35" max="35" width="8.42578125" style="1" customWidth="1"/>
    <col min="36" max="36" width="8.7109375" style="1" customWidth="1"/>
    <col min="37" max="37" width="9.85546875" style="1" customWidth="1"/>
    <col min="38" max="38" width="8.5703125" style="1" customWidth="1"/>
    <col min="39" max="39" width="9.85546875" style="1" customWidth="1"/>
    <col min="40" max="40" width="9.140625" style="1"/>
    <col min="41" max="41" width="9.42578125" style="1" customWidth="1"/>
    <col min="42" max="42" width="9.140625" style="1"/>
    <col min="43" max="45" width="10" style="1" customWidth="1"/>
    <col min="46" max="16384" width="9.140625" style="1"/>
  </cols>
  <sheetData>
    <row r="1" spans="1:45" ht="1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8"/>
      <c r="AC1"/>
      <c r="AD1"/>
      <c r="AQ1" s="94" t="s">
        <v>12</v>
      </c>
      <c r="AR1" s="94"/>
      <c r="AS1" s="94"/>
    </row>
    <row r="2" spans="1:45" ht="15" customHeight="1">
      <c r="B2" s="96" t="s">
        <v>112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"/>
      <c r="AC2"/>
      <c r="AD2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9.25" customHeight="1">
      <c r="A3" s="85" t="s">
        <v>0</v>
      </c>
      <c r="B3" s="85" t="s">
        <v>2</v>
      </c>
      <c r="C3" s="91" t="s">
        <v>3</v>
      </c>
      <c r="D3" s="92"/>
      <c r="E3" s="92"/>
      <c r="F3" s="92"/>
      <c r="G3" s="92"/>
      <c r="H3" s="92"/>
      <c r="I3" s="92"/>
      <c r="J3" s="92"/>
      <c r="K3" s="93"/>
      <c r="L3" s="87" t="s">
        <v>4</v>
      </c>
      <c r="M3" s="87"/>
      <c r="N3" s="87"/>
      <c r="O3" s="87"/>
      <c r="P3" s="87"/>
      <c r="Q3" s="87"/>
      <c r="R3" s="87"/>
      <c r="S3" s="91" t="s">
        <v>5</v>
      </c>
      <c r="T3" s="92"/>
      <c r="U3" s="92"/>
      <c r="V3" s="92"/>
      <c r="W3" s="92"/>
      <c r="X3" s="92"/>
      <c r="Y3" s="92"/>
      <c r="Z3" s="92"/>
      <c r="AA3" s="93"/>
      <c r="AB3" s="91" t="s">
        <v>6</v>
      </c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3"/>
      <c r="AO3" s="91" t="s">
        <v>10</v>
      </c>
      <c r="AP3" s="92"/>
      <c r="AQ3" s="92"/>
      <c r="AR3" s="92"/>
      <c r="AS3" s="93"/>
    </row>
    <row r="4" spans="1:45" ht="66" customHeight="1">
      <c r="A4" s="86"/>
      <c r="B4" s="86"/>
      <c r="C4" s="82" t="s">
        <v>89</v>
      </c>
      <c r="D4" s="82"/>
      <c r="E4" s="78" t="s">
        <v>90</v>
      </c>
      <c r="F4" s="78"/>
      <c r="G4" s="79" t="s">
        <v>83</v>
      </c>
      <c r="H4" s="79"/>
      <c r="I4" s="80" t="s">
        <v>1</v>
      </c>
      <c r="J4" s="83" t="s">
        <v>85</v>
      </c>
      <c r="K4" s="83" t="s">
        <v>86</v>
      </c>
      <c r="L4" s="88" t="s">
        <v>84</v>
      </c>
      <c r="M4" s="88"/>
      <c r="N4" s="78" t="s">
        <v>91</v>
      </c>
      <c r="O4" s="78"/>
      <c r="P4" s="85" t="s">
        <v>11</v>
      </c>
      <c r="Q4" s="83" t="s">
        <v>85</v>
      </c>
      <c r="R4" s="83" t="s">
        <v>86</v>
      </c>
      <c r="S4" s="78" t="s">
        <v>111</v>
      </c>
      <c r="T4" s="78"/>
      <c r="U4" s="78" t="s">
        <v>97</v>
      </c>
      <c r="V4" s="78"/>
      <c r="W4" s="89" t="s">
        <v>103</v>
      </c>
      <c r="X4" s="90"/>
      <c r="Y4" s="85" t="s">
        <v>11</v>
      </c>
      <c r="Z4" s="83" t="s">
        <v>85</v>
      </c>
      <c r="AA4" s="83" t="s">
        <v>86</v>
      </c>
      <c r="AB4" s="82" t="s">
        <v>101</v>
      </c>
      <c r="AC4" s="82"/>
      <c r="AD4" s="82" t="s">
        <v>100</v>
      </c>
      <c r="AE4" s="82"/>
      <c r="AF4" s="78" t="s">
        <v>94</v>
      </c>
      <c r="AG4" s="78"/>
      <c r="AH4" s="82" t="s">
        <v>95</v>
      </c>
      <c r="AI4" s="82"/>
      <c r="AJ4" s="82" t="s">
        <v>92</v>
      </c>
      <c r="AK4" s="82"/>
      <c r="AL4" s="85" t="s">
        <v>11</v>
      </c>
      <c r="AM4" s="83" t="s">
        <v>85</v>
      </c>
      <c r="AN4" s="83" t="s">
        <v>86</v>
      </c>
      <c r="AO4" s="82" t="s">
        <v>93</v>
      </c>
      <c r="AP4" s="82"/>
      <c r="AQ4" s="85" t="s">
        <v>11</v>
      </c>
      <c r="AR4" s="83" t="s">
        <v>85</v>
      </c>
      <c r="AS4" s="83" t="s">
        <v>86</v>
      </c>
    </row>
    <row r="5" spans="1:45" ht="42.75">
      <c r="A5" s="3"/>
      <c r="B5" s="86"/>
      <c r="C5" s="2" t="s">
        <v>9</v>
      </c>
      <c r="D5" s="2" t="s">
        <v>8</v>
      </c>
      <c r="E5" s="2" t="s">
        <v>7</v>
      </c>
      <c r="F5" s="2" t="s">
        <v>8</v>
      </c>
      <c r="G5" s="20" t="s">
        <v>7</v>
      </c>
      <c r="H5" s="20" t="s">
        <v>8</v>
      </c>
      <c r="I5" s="81"/>
      <c r="J5" s="84"/>
      <c r="K5" s="84"/>
      <c r="L5" s="20" t="s">
        <v>7</v>
      </c>
      <c r="M5" s="20" t="s">
        <v>8</v>
      </c>
      <c r="N5" s="11" t="s">
        <v>7</v>
      </c>
      <c r="O5" s="11" t="s">
        <v>8</v>
      </c>
      <c r="P5" s="86"/>
      <c r="Q5" s="84"/>
      <c r="R5" s="84"/>
      <c r="S5" s="33" t="s">
        <v>7</v>
      </c>
      <c r="T5" s="33" t="s">
        <v>8</v>
      </c>
      <c r="U5" s="11" t="s">
        <v>7</v>
      </c>
      <c r="V5" s="11" t="s">
        <v>8</v>
      </c>
      <c r="W5" s="2" t="s">
        <v>7</v>
      </c>
      <c r="X5" s="2" t="s">
        <v>8</v>
      </c>
      <c r="Y5" s="86"/>
      <c r="Z5" s="84"/>
      <c r="AA5" s="84"/>
      <c r="AB5" s="2" t="s">
        <v>7</v>
      </c>
      <c r="AC5" s="2" t="s">
        <v>8</v>
      </c>
      <c r="AD5" s="2" t="s">
        <v>7</v>
      </c>
      <c r="AE5" s="2" t="s">
        <v>8</v>
      </c>
      <c r="AF5" s="11" t="s">
        <v>7</v>
      </c>
      <c r="AG5" s="11" t="s">
        <v>8</v>
      </c>
      <c r="AH5" s="2" t="s">
        <v>7</v>
      </c>
      <c r="AI5" s="2" t="s">
        <v>8</v>
      </c>
      <c r="AJ5" s="2" t="s">
        <v>7</v>
      </c>
      <c r="AK5" s="2" t="s">
        <v>8</v>
      </c>
      <c r="AL5" s="86"/>
      <c r="AM5" s="84"/>
      <c r="AN5" s="84"/>
      <c r="AO5" s="2" t="s">
        <v>7</v>
      </c>
      <c r="AP5" s="2" t="s">
        <v>8</v>
      </c>
      <c r="AQ5" s="86"/>
      <c r="AR5" s="84"/>
      <c r="AS5" s="84"/>
    </row>
    <row r="6" spans="1:45" s="47" customFormat="1" ht="16.5" customHeight="1">
      <c r="A6" s="77">
        <v>1</v>
      </c>
      <c r="B6" s="4" t="s">
        <v>13</v>
      </c>
      <c r="C6" s="35">
        <v>21</v>
      </c>
      <c r="D6" s="49">
        <v>71</v>
      </c>
      <c r="E6" s="62">
        <v>17.95</v>
      </c>
      <c r="F6" s="62">
        <v>43.1</v>
      </c>
      <c r="G6" s="51">
        <v>15.5</v>
      </c>
      <c r="H6" s="36">
        <v>15.5</v>
      </c>
      <c r="I6" s="16">
        <f>COUNT(C6,E6,G6)/3*100</f>
        <v>100</v>
      </c>
      <c r="J6" s="10">
        <f>(C6+E6+G6)/3</f>
        <v>18.150000000000002</v>
      </c>
      <c r="K6" s="15">
        <f t="shared" ref="K6:K13" si="0">(D6+F6+H6)/3</f>
        <v>43.199999999999996</v>
      </c>
      <c r="L6" s="58">
        <v>21.5</v>
      </c>
      <c r="M6" s="58">
        <v>37.299999999999997</v>
      </c>
      <c r="N6" s="64">
        <v>19.7</v>
      </c>
      <c r="O6" s="61">
        <v>24</v>
      </c>
      <c r="P6" s="16">
        <f>COUNT(L6,N6)/2*100</f>
        <v>100</v>
      </c>
      <c r="Q6" s="10">
        <f t="shared" ref="Q6:Q14" si="1">(L6+N6)/2</f>
        <v>20.6</v>
      </c>
      <c r="R6" s="10">
        <f t="shared" ref="R6:R14" si="2">(M6+O6)/2</f>
        <v>30.65</v>
      </c>
      <c r="S6" s="25">
        <v>23.5</v>
      </c>
      <c r="T6" s="25">
        <v>26.75</v>
      </c>
      <c r="U6" s="58">
        <v>25.6</v>
      </c>
      <c r="V6" s="58">
        <v>29.5</v>
      </c>
      <c r="W6" s="69">
        <v>26</v>
      </c>
      <c r="X6" s="70">
        <v>33</v>
      </c>
      <c r="Y6" s="16">
        <f>COUNT(S6,U6,W6)/3*100</f>
        <v>100</v>
      </c>
      <c r="Z6" s="10">
        <f t="shared" ref="Z6:AA11" si="3">(S6+U6+W6)/3</f>
        <v>25.033333333333331</v>
      </c>
      <c r="AA6" s="10">
        <f t="shared" si="3"/>
        <v>29.75</v>
      </c>
      <c r="AB6" s="25">
        <v>26</v>
      </c>
      <c r="AC6" s="25">
        <v>54</v>
      </c>
      <c r="AD6" s="25">
        <v>28</v>
      </c>
      <c r="AE6" s="25">
        <v>29</v>
      </c>
      <c r="AF6" s="25" t="s">
        <v>82</v>
      </c>
      <c r="AG6" s="25" t="s">
        <v>82</v>
      </c>
      <c r="AH6" s="25" t="s">
        <v>82</v>
      </c>
      <c r="AI6" s="25" t="s">
        <v>82</v>
      </c>
      <c r="AJ6" s="25">
        <v>19.899999999999999</v>
      </c>
      <c r="AK6" s="25">
        <v>31.5</v>
      </c>
      <c r="AL6" s="43">
        <f>COUNT(AB6,AD6,AF6,AH6,AJ6)/5*100</f>
        <v>60</v>
      </c>
      <c r="AM6" s="10">
        <f>(AB6+AD6+AJ6)/3</f>
        <v>24.633333333333336</v>
      </c>
      <c r="AN6" s="10">
        <f>(AC6+AE6+AK6)/3</f>
        <v>38.166666666666664</v>
      </c>
      <c r="AO6" s="39">
        <v>17.5</v>
      </c>
      <c r="AP6" s="25">
        <v>25</v>
      </c>
      <c r="AQ6" s="14">
        <f>COUNT(AO6)/1*100</f>
        <v>100</v>
      </c>
      <c r="AR6" s="10"/>
      <c r="AS6" s="10"/>
    </row>
    <row r="7" spans="1:45" ht="15.75" customHeight="1">
      <c r="A7" s="77">
        <v>2</v>
      </c>
      <c r="B7" s="4" t="s">
        <v>14</v>
      </c>
      <c r="C7" s="35">
        <v>35.9</v>
      </c>
      <c r="D7" s="49">
        <v>109</v>
      </c>
      <c r="E7" s="62">
        <v>39.9</v>
      </c>
      <c r="F7" s="62">
        <v>135</v>
      </c>
      <c r="G7" s="51">
        <v>33</v>
      </c>
      <c r="H7" s="36">
        <v>91</v>
      </c>
      <c r="I7" s="16">
        <f t="shared" ref="I7:I45" si="4">COUNT(C7,E7,G7)/3*100</f>
        <v>100</v>
      </c>
      <c r="J7" s="10">
        <f t="shared" ref="J7:J45" si="5">(C7+E7+G7)/3</f>
        <v>36.266666666666666</v>
      </c>
      <c r="K7" s="15">
        <f t="shared" si="0"/>
        <v>111.66666666666667</v>
      </c>
      <c r="L7" s="58">
        <v>40.5</v>
      </c>
      <c r="M7" s="58">
        <v>52.6</v>
      </c>
      <c r="N7" s="64">
        <v>38</v>
      </c>
      <c r="O7" s="61">
        <v>70</v>
      </c>
      <c r="P7" s="16">
        <f>COUNT(L7,N7)/2*100</f>
        <v>100</v>
      </c>
      <c r="Q7" s="10">
        <f t="shared" si="1"/>
        <v>39.25</v>
      </c>
      <c r="R7" s="10">
        <f t="shared" si="2"/>
        <v>61.3</v>
      </c>
      <c r="S7" s="25">
        <v>58</v>
      </c>
      <c r="T7" s="25">
        <v>66</v>
      </c>
      <c r="U7" s="58">
        <v>41.6</v>
      </c>
      <c r="V7" s="58">
        <v>52.4</v>
      </c>
      <c r="W7" s="54">
        <v>44</v>
      </c>
      <c r="X7" s="26">
        <v>60</v>
      </c>
      <c r="Y7" s="16">
        <f t="shared" ref="Y7:Y45" si="6">COUNT(S7,U7,W7)/3*100</f>
        <v>100</v>
      </c>
      <c r="Z7" s="10">
        <f t="shared" si="3"/>
        <v>47.866666666666667</v>
      </c>
      <c r="AA7" s="10">
        <f t="shared" si="3"/>
        <v>59.466666666666669</v>
      </c>
      <c r="AB7" s="25">
        <v>42</v>
      </c>
      <c r="AC7" s="25">
        <v>42</v>
      </c>
      <c r="AD7" s="25">
        <v>50</v>
      </c>
      <c r="AE7" s="25">
        <v>50</v>
      </c>
      <c r="AF7" s="25" t="s">
        <v>82</v>
      </c>
      <c r="AG7" s="25" t="s">
        <v>82</v>
      </c>
      <c r="AH7" s="25" t="s">
        <v>82</v>
      </c>
      <c r="AI7" s="25" t="s">
        <v>82</v>
      </c>
      <c r="AJ7" s="25">
        <v>43</v>
      </c>
      <c r="AK7" s="25">
        <v>54</v>
      </c>
      <c r="AL7" s="43">
        <f t="shared" ref="AL7:AL44" si="7">COUNT(AB7,AD7,AF7,AH7,AJ7)/5*100</f>
        <v>60</v>
      </c>
      <c r="AM7" s="10">
        <f>(AD7+AJ7+AB7)/3</f>
        <v>45</v>
      </c>
      <c r="AN7" s="10">
        <f>(AE7+AK7+AC7)/3</f>
        <v>48.666666666666664</v>
      </c>
      <c r="AO7" s="39">
        <v>41</v>
      </c>
      <c r="AP7" s="25">
        <v>55</v>
      </c>
      <c r="AQ7" s="14">
        <f t="shared" ref="AQ7:AQ45" si="8">COUNT(AO7)/1*100</f>
        <v>100</v>
      </c>
      <c r="AR7" s="10"/>
      <c r="AS7" s="10"/>
    </row>
    <row r="8" spans="1:45" ht="15.75">
      <c r="A8" s="77">
        <v>3</v>
      </c>
      <c r="B8" s="4" t="s">
        <v>16</v>
      </c>
      <c r="C8" s="35">
        <v>19.399999999999999</v>
      </c>
      <c r="D8" s="49">
        <v>71.900000000000006</v>
      </c>
      <c r="E8" s="62">
        <v>22.9</v>
      </c>
      <c r="F8" s="62">
        <v>95</v>
      </c>
      <c r="G8" s="51">
        <v>20</v>
      </c>
      <c r="H8" s="36">
        <v>58</v>
      </c>
      <c r="I8" s="16">
        <f t="shared" si="4"/>
        <v>100</v>
      </c>
      <c r="J8" s="10">
        <f t="shared" si="5"/>
        <v>20.766666666666666</v>
      </c>
      <c r="K8" s="15">
        <f t="shared" si="0"/>
        <v>74.966666666666669</v>
      </c>
      <c r="L8" s="58">
        <v>26.9</v>
      </c>
      <c r="M8" s="58">
        <v>26.9</v>
      </c>
      <c r="N8" s="64">
        <v>22.2</v>
      </c>
      <c r="O8" s="61">
        <v>69</v>
      </c>
      <c r="P8" s="16">
        <f t="shared" ref="P8:P45" si="9">COUNT(L8,N8)/2*100</f>
        <v>100</v>
      </c>
      <c r="Q8" s="10">
        <f t="shared" si="1"/>
        <v>24.549999999999997</v>
      </c>
      <c r="R8" s="10">
        <f t="shared" si="2"/>
        <v>47.95</v>
      </c>
      <c r="S8" s="25">
        <v>33.5</v>
      </c>
      <c r="T8" s="25">
        <v>53</v>
      </c>
      <c r="U8" s="58">
        <v>27</v>
      </c>
      <c r="V8" s="58">
        <v>27</v>
      </c>
      <c r="W8" s="54">
        <v>31</v>
      </c>
      <c r="X8" s="26">
        <v>31</v>
      </c>
      <c r="Y8" s="16">
        <f t="shared" si="6"/>
        <v>100</v>
      </c>
      <c r="Z8" s="10">
        <f t="shared" si="3"/>
        <v>30.5</v>
      </c>
      <c r="AA8" s="10">
        <f t="shared" si="3"/>
        <v>37</v>
      </c>
      <c r="AB8" s="25">
        <v>28</v>
      </c>
      <c r="AC8" s="25">
        <v>28</v>
      </c>
      <c r="AD8" s="25" t="s">
        <v>82</v>
      </c>
      <c r="AE8" s="25" t="s">
        <v>82</v>
      </c>
      <c r="AF8" s="25" t="s">
        <v>82</v>
      </c>
      <c r="AG8" s="25" t="s">
        <v>82</v>
      </c>
      <c r="AH8" s="25" t="s">
        <v>82</v>
      </c>
      <c r="AI8" s="25" t="s">
        <v>82</v>
      </c>
      <c r="AJ8" s="25">
        <v>26.5</v>
      </c>
      <c r="AK8" s="25">
        <v>28.9</v>
      </c>
      <c r="AL8" s="43">
        <f t="shared" si="7"/>
        <v>40</v>
      </c>
      <c r="AM8" s="10">
        <f>(AJ8+AB8)/2</f>
        <v>27.25</v>
      </c>
      <c r="AN8" s="10">
        <f>(AK8+AC8)/2</f>
        <v>28.45</v>
      </c>
      <c r="AO8" s="39">
        <v>22</v>
      </c>
      <c r="AP8" s="25">
        <v>26</v>
      </c>
      <c r="AQ8" s="14">
        <f t="shared" si="8"/>
        <v>100</v>
      </c>
      <c r="AR8" s="10"/>
      <c r="AS8" s="10"/>
    </row>
    <row r="9" spans="1:45" ht="15.75">
      <c r="A9" s="77">
        <v>4</v>
      </c>
      <c r="B9" s="4" t="s">
        <v>18</v>
      </c>
      <c r="C9" s="35">
        <v>11.9</v>
      </c>
      <c r="D9" s="49">
        <v>224.9</v>
      </c>
      <c r="E9" s="62">
        <v>30.5</v>
      </c>
      <c r="F9" s="62">
        <v>175.2</v>
      </c>
      <c r="G9" s="51">
        <v>22</v>
      </c>
      <c r="H9" s="36">
        <v>79</v>
      </c>
      <c r="I9" s="16">
        <f t="shared" si="4"/>
        <v>100</v>
      </c>
      <c r="J9" s="10">
        <f t="shared" si="5"/>
        <v>21.466666666666669</v>
      </c>
      <c r="K9" s="15">
        <f t="shared" si="0"/>
        <v>159.70000000000002</v>
      </c>
      <c r="L9" s="58">
        <v>26.5</v>
      </c>
      <c r="M9" s="58">
        <v>29.5</v>
      </c>
      <c r="N9" s="64">
        <v>25</v>
      </c>
      <c r="O9" s="61">
        <v>78</v>
      </c>
      <c r="P9" s="16">
        <f t="shared" si="9"/>
        <v>100</v>
      </c>
      <c r="Q9" s="10">
        <f t="shared" si="1"/>
        <v>25.75</v>
      </c>
      <c r="R9" s="10">
        <f t="shared" si="2"/>
        <v>53.75</v>
      </c>
      <c r="S9" s="25">
        <v>31</v>
      </c>
      <c r="T9" s="25">
        <v>47</v>
      </c>
      <c r="U9" s="58">
        <v>24.8</v>
      </c>
      <c r="V9" s="58">
        <v>24.8</v>
      </c>
      <c r="W9" s="54">
        <v>29</v>
      </c>
      <c r="X9" s="26">
        <v>34</v>
      </c>
      <c r="Y9" s="16">
        <f t="shared" si="6"/>
        <v>100</v>
      </c>
      <c r="Z9" s="10">
        <f t="shared" si="3"/>
        <v>28.266666666666666</v>
      </c>
      <c r="AA9" s="10">
        <f t="shared" si="3"/>
        <v>35.266666666666666</v>
      </c>
      <c r="AB9" s="25">
        <v>34</v>
      </c>
      <c r="AC9" s="25">
        <v>50</v>
      </c>
      <c r="AD9" s="25">
        <v>26</v>
      </c>
      <c r="AE9" s="25">
        <v>145</v>
      </c>
      <c r="AF9" s="25" t="s">
        <v>82</v>
      </c>
      <c r="AG9" s="25" t="s">
        <v>82</v>
      </c>
      <c r="AH9" s="25" t="s">
        <v>82</v>
      </c>
      <c r="AI9" s="25" t="s">
        <v>82</v>
      </c>
      <c r="AJ9" s="25">
        <v>27</v>
      </c>
      <c r="AK9" s="25">
        <v>87.4</v>
      </c>
      <c r="AL9" s="43">
        <f>COUNT(AB9,AD9,AF9,AH9,AJ9)/5*100</f>
        <v>60</v>
      </c>
      <c r="AM9" s="10">
        <f t="shared" ref="AM9:AN12" si="10">(AB9+AD9+AJ9)/3</f>
        <v>29</v>
      </c>
      <c r="AN9" s="10">
        <f t="shared" si="10"/>
        <v>94.133333333333326</v>
      </c>
      <c r="AO9" s="39">
        <v>26.8</v>
      </c>
      <c r="AP9" s="25">
        <v>41</v>
      </c>
      <c r="AQ9" s="14">
        <f t="shared" si="8"/>
        <v>100</v>
      </c>
      <c r="AR9" s="10"/>
      <c r="AS9" s="10"/>
    </row>
    <row r="10" spans="1:45" ht="15.75">
      <c r="A10" s="77">
        <v>5</v>
      </c>
      <c r="B10" s="4" t="s">
        <v>20</v>
      </c>
      <c r="C10" s="35">
        <v>49.9</v>
      </c>
      <c r="D10" s="49">
        <v>115.5</v>
      </c>
      <c r="E10" s="62">
        <v>60.57</v>
      </c>
      <c r="F10" s="62">
        <v>104.5</v>
      </c>
      <c r="G10" s="51">
        <v>49.9</v>
      </c>
      <c r="H10" s="36">
        <v>115</v>
      </c>
      <c r="I10" s="16">
        <f t="shared" si="4"/>
        <v>100</v>
      </c>
      <c r="J10" s="10">
        <f t="shared" si="5"/>
        <v>53.456666666666671</v>
      </c>
      <c r="K10" s="15">
        <f t="shared" si="0"/>
        <v>111.66666666666667</v>
      </c>
      <c r="L10" s="58">
        <v>71.5</v>
      </c>
      <c r="M10" s="58">
        <v>85.8</v>
      </c>
      <c r="N10" s="64">
        <v>67</v>
      </c>
      <c r="O10" s="61">
        <v>88</v>
      </c>
      <c r="P10" s="16">
        <f t="shared" si="9"/>
        <v>100</v>
      </c>
      <c r="Q10" s="10">
        <f t="shared" si="1"/>
        <v>69.25</v>
      </c>
      <c r="R10" s="10">
        <f t="shared" si="2"/>
        <v>86.9</v>
      </c>
      <c r="S10" s="25">
        <v>63</v>
      </c>
      <c r="T10" s="25">
        <v>90</v>
      </c>
      <c r="U10" s="58">
        <v>64.400000000000006</v>
      </c>
      <c r="V10" s="58">
        <v>94</v>
      </c>
      <c r="W10" s="54">
        <v>80</v>
      </c>
      <c r="X10" s="26">
        <v>100</v>
      </c>
      <c r="Y10" s="16">
        <f t="shared" si="6"/>
        <v>100</v>
      </c>
      <c r="Z10" s="10">
        <f t="shared" si="3"/>
        <v>69.13333333333334</v>
      </c>
      <c r="AA10" s="10">
        <f t="shared" si="3"/>
        <v>94.666666666666671</v>
      </c>
      <c r="AB10" s="25">
        <v>80</v>
      </c>
      <c r="AC10" s="25">
        <v>80</v>
      </c>
      <c r="AD10" s="25">
        <v>63</v>
      </c>
      <c r="AE10" s="25">
        <v>86</v>
      </c>
      <c r="AF10" s="25" t="s">
        <v>82</v>
      </c>
      <c r="AG10" s="25" t="s">
        <v>82</v>
      </c>
      <c r="AH10" s="25" t="s">
        <v>82</v>
      </c>
      <c r="AI10" s="25" t="s">
        <v>82</v>
      </c>
      <c r="AJ10" s="25">
        <v>59.7</v>
      </c>
      <c r="AK10" s="25">
        <v>89</v>
      </c>
      <c r="AL10" s="43">
        <f t="shared" si="7"/>
        <v>60</v>
      </c>
      <c r="AM10" s="10">
        <f t="shared" si="10"/>
        <v>67.566666666666663</v>
      </c>
      <c r="AN10" s="10">
        <f t="shared" si="10"/>
        <v>85</v>
      </c>
      <c r="AO10" s="39">
        <v>55.8</v>
      </c>
      <c r="AP10" s="25">
        <v>85.4</v>
      </c>
      <c r="AQ10" s="14">
        <f t="shared" si="8"/>
        <v>100</v>
      </c>
      <c r="AR10" s="10"/>
      <c r="AS10" s="10"/>
    </row>
    <row r="11" spans="1:45" s="47" customFormat="1" ht="15.75">
      <c r="A11" s="77">
        <v>6</v>
      </c>
      <c r="B11" s="4" t="s">
        <v>21</v>
      </c>
      <c r="C11" s="35">
        <v>38.9</v>
      </c>
      <c r="D11" s="49">
        <v>139.9</v>
      </c>
      <c r="E11" s="62">
        <v>39.9</v>
      </c>
      <c r="F11" s="62">
        <v>45.2</v>
      </c>
      <c r="G11" s="51">
        <v>34.79</v>
      </c>
      <c r="H11" s="36">
        <v>34.79</v>
      </c>
      <c r="I11" s="16">
        <f t="shared" si="4"/>
        <v>100</v>
      </c>
      <c r="J11" s="10">
        <f t="shared" si="5"/>
        <v>37.863333333333337</v>
      </c>
      <c r="K11" s="15">
        <f t="shared" si="0"/>
        <v>73.296666666666667</v>
      </c>
      <c r="L11" s="58">
        <v>40.9</v>
      </c>
      <c r="M11" s="58">
        <v>40.9</v>
      </c>
      <c r="N11" s="64">
        <v>42.7</v>
      </c>
      <c r="O11" s="61">
        <v>42.7</v>
      </c>
      <c r="P11" s="16">
        <f t="shared" si="9"/>
        <v>100</v>
      </c>
      <c r="Q11" s="10">
        <f t="shared" si="1"/>
        <v>41.8</v>
      </c>
      <c r="R11" s="10">
        <f t="shared" si="2"/>
        <v>41.8</v>
      </c>
      <c r="S11" s="25">
        <v>51</v>
      </c>
      <c r="T11" s="25">
        <v>51</v>
      </c>
      <c r="U11" s="58">
        <v>39.5</v>
      </c>
      <c r="V11" s="58">
        <v>39.5</v>
      </c>
      <c r="W11" s="54">
        <v>47</v>
      </c>
      <c r="X11" s="26">
        <v>47</v>
      </c>
      <c r="Y11" s="16">
        <f t="shared" si="6"/>
        <v>100</v>
      </c>
      <c r="Z11" s="10">
        <f t="shared" si="3"/>
        <v>45.833333333333336</v>
      </c>
      <c r="AA11" s="10">
        <f t="shared" si="3"/>
        <v>45.833333333333336</v>
      </c>
      <c r="AB11" s="25">
        <v>50</v>
      </c>
      <c r="AC11" s="25">
        <v>50</v>
      </c>
      <c r="AD11" s="25">
        <v>43</v>
      </c>
      <c r="AE11" s="25">
        <v>71</v>
      </c>
      <c r="AF11" s="25" t="s">
        <v>82</v>
      </c>
      <c r="AG11" s="25" t="s">
        <v>82</v>
      </c>
      <c r="AH11" s="25" t="s">
        <v>82</v>
      </c>
      <c r="AI11" s="25" t="s">
        <v>82</v>
      </c>
      <c r="AJ11" s="25">
        <v>38.200000000000003</v>
      </c>
      <c r="AK11" s="25">
        <v>38.200000000000003</v>
      </c>
      <c r="AL11" s="43">
        <f t="shared" si="7"/>
        <v>60</v>
      </c>
      <c r="AM11" s="10">
        <f t="shared" si="10"/>
        <v>43.733333333333327</v>
      </c>
      <c r="AN11" s="10">
        <f t="shared" si="10"/>
        <v>53.066666666666663</v>
      </c>
      <c r="AO11" s="39">
        <v>36</v>
      </c>
      <c r="AP11" s="25">
        <v>38</v>
      </c>
      <c r="AQ11" s="14">
        <f t="shared" si="8"/>
        <v>100</v>
      </c>
      <c r="AR11" s="10"/>
      <c r="AS11" s="10"/>
    </row>
    <row r="12" spans="1:45" ht="15.75">
      <c r="A12" s="77">
        <v>7</v>
      </c>
      <c r="B12" s="4" t="s">
        <v>23</v>
      </c>
      <c r="C12" s="35">
        <v>8.5</v>
      </c>
      <c r="D12" s="49">
        <v>65.900000000000006</v>
      </c>
      <c r="E12" s="62">
        <v>8.9</v>
      </c>
      <c r="F12" s="62">
        <v>44.9</v>
      </c>
      <c r="G12" s="51">
        <v>8.49</v>
      </c>
      <c r="H12" s="36">
        <v>11.29</v>
      </c>
      <c r="I12" s="16">
        <f t="shared" si="4"/>
        <v>100</v>
      </c>
      <c r="J12" s="10">
        <f t="shared" si="5"/>
        <v>8.6300000000000008</v>
      </c>
      <c r="K12" s="15">
        <f t="shared" si="0"/>
        <v>40.696666666666665</v>
      </c>
      <c r="L12" s="58">
        <v>8.6999999999999993</v>
      </c>
      <c r="M12" s="58">
        <v>8.6999999999999993</v>
      </c>
      <c r="N12" s="64">
        <v>7.1</v>
      </c>
      <c r="O12" s="61">
        <v>7.1</v>
      </c>
      <c r="P12" s="16">
        <f t="shared" si="9"/>
        <v>100</v>
      </c>
      <c r="Q12" s="10">
        <f t="shared" si="1"/>
        <v>7.8999999999999995</v>
      </c>
      <c r="R12" s="10">
        <f t="shared" si="2"/>
        <v>7.8999999999999995</v>
      </c>
      <c r="S12" s="25">
        <v>10</v>
      </c>
      <c r="T12" s="25">
        <v>17.5</v>
      </c>
      <c r="U12" s="58">
        <v>12</v>
      </c>
      <c r="V12" s="58">
        <v>12.4</v>
      </c>
      <c r="W12" s="54">
        <v>9</v>
      </c>
      <c r="X12" s="26">
        <v>9</v>
      </c>
      <c r="Y12" s="16">
        <f t="shared" si="6"/>
        <v>100</v>
      </c>
      <c r="Z12" s="10">
        <f t="shared" ref="Z12:AA17" si="11">(S12+U12+W12)/3</f>
        <v>10.333333333333334</v>
      </c>
      <c r="AA12" s="10">
        <f t="shared" si="11"/>
        <v>12.966666666666667</v>
      </c>
      <c r="AB12" s="25">
        <v>15.5</v>
      </c>
      <c r="AC12" s="25">
        <v>15.5</v>
      </c>
      <c r="AD12" s="25">
        <v>9</v>
      </c>
      <c r="AE12" s="25">
        <v>9</v>
      </c>
      <c r="AF12" s="25" t="s">
        <v>82</v>
      </c>
      <c r="AG12" s="25" t="s">
        <v>82</v>
      </c>
      <c r="AH12" s="25" t="s">
        <v>82</v>
      </c>
      <c r="AI12" s="25" t="s">
        <v>82</v>
      </c>
      <c r="AJ12" s="25">
        <v>7.6</v>
      </c>
      <c r="AK12" s="25">
        <v>14.5</v>
      </c>
      <c r="AL12" s="43">
        <f t="shared" si="7"/>
        <v>60</v>
      </c>
      <c r="AM12" s="10">
        <f t="shared" si="10"/>
        <v>10.700000000000001</v>
      </c>
      <c r="AN12" s="10">
        <f t="shared" si="10"/>
        <v>13</v>
      </c>
      <c r="AO12" s="39">
        <v>8.1999999999999993</v>
      </c>
      <c r="AP12" s="25">
        <v>10.9</v>
      </c>
      <c r="AQ12" s="14">
        <f t="shared" si="8"/>
        <v>100</v>
      </c>
      <c r="AR12" s="10"/>
      <c r="AS12" s="10"/>
    </row>
    <row r="13" spans="1:45" ht="15.75">
      <c r="A13" s="77">
        <v>8</v>
      </c>
      <c r="B13" s="4" t="s">
        <v>25</v>
      </c>
      <c r="C13" s="35">
        <v>348</v>
      </c>
      <c r="D13" s="49">
        <v>1790</v>
      </c>
      <c r="E13" s="62">
        <v>170</v>
      </c>
      <c r="F13" s="62">
        <v>1020</v>
      </c>
      <c r="G13" s="51">
        <v>385</v>
      </c>
      <c r="H13" s="36">
        <v>1275</v>
      </c>
      <c r="I13" s="16">
        <f t="shared" si="4"/>
        <v>100</v>
      </c>
      <c r="J13" s="10">
        <f t="shared" si="5"/>
        <v>301</v>
      </c>
      <c r="K13" s="15">
        <f t="shared" si="0"/>
        <v>1361.6666666666667</v>
      </c>
      <c r="L13" s="58">
        <v>367</v>
      </c>
      <c r="M13" s="58">
        <v>1070</v>
      </c>
      <c r="N13" s="64" t="s">
        <v>82</v>
      </c>
      <c r="O13" s="61" t="s">
        <v>82</v>
      </c>
      <c r="P13" s="16">
        <f t="shared" si="9"/>
        <v>50</v>
      </c>
      <c r="Q13" s="10">
        <f>(L13)</f>
        <v>367</v>
      </c>
      <c r="R13" s="10">
        <f>M13</f>
        <v>1070</v>
      </c>
      <c r="S13" s="25">
        <v>430</v>
      </c>
      <c r="T13" s="25">
        <v>650</v>
      </c>
      <c r="U13" s="58">
        <v>345</v>
      </c>
      <c r="V13" s="58">
        <v>1315</v>
      </c>
      <c r="W13" s="54">
        <v>430</v>
      </c>
      <c r="X13" s="26">
        <v>630</v>
      </c>
      <c r="Y13" s="16">
        <f t="shared" si="6"/>
        <v>100</v>
      </c>
      <c r="Z13" s="10">
        <f t="shared" si="11"/>
        <v>401.66666666666669</v>
      </c>
      <c r="AA13" s="10">
        <f t="shared" si="11"/>
        <v>865</v>
      </c>
      <c r="AB13" s="25">
        <v>560</v>
      </c>
      <c r="AC13" s="25">
        <v>560</v>
      </c>
      <c r="AD13" s="25">
        <v>300</v>
      </c>
      <c r="AE13" s="25">
        <v>600</v>
      </c>
      <c r="AF13" s="25" t="s">
        <v>82</v>
      </c>
      <c r="AG13" s="25" t="s">
        <v>82</v>
      </c>
      <c r="AH13" s="25" t="s">
        <v>82</v>
      </c>
      <c r="AI13" s="25" t="s">
        <v>82</v>
      </c>
      <c r="AJ13" s="25">
        <v>630</v>
      </c>
      <c r="AK13" s="25">
        <v>1000</v>
      </c>
      <c r="AL13" s="43">
        <f t="shared" si="7"/>
        <v>60</v>
      </c>
      <c r="AM13" s="10">
        <f>(AB13+AJ13+AD13)/3</f>
        <v>496.66666666666669</v>
      </c>
      <c r="AN13" s="10">
        <f>(AC13+AK13+AE13)/3</f>
        <v>720</v>
      </c>
      <c r="AO13" s="39">
        <v>600</v>
      </c>
      <c r="AP13" s="25">
        <v>800</v>
      </c>
      <c r="AQ13" s="14">
        <f t="shared" si="8"/>
        <v>100</v>
      </c>
      <c r="AR13" s="10"/>
      <c r="AS13" s="10"/>
    </row>
    <row r="14" spans="1:45" ht="15.75">
      <c r="A14" s="77">
        <v>9</v>
      </c>
      <c r="B14" s="4" t="s">
        <v>27</v>
      </c>
      <c r="C14" s="35">
        <v>36.9</v>
      </c>
      <c r="D14" s="49">
        <v>99</v>
      </c>
      <c r="E14" s="62">
        <v>28.5</v>
      </c>
      <c r="F14" s="62">
        <v>71</v>
      </c>
      <c r="G14" s="51">
        <v>37.99</v>
      </c>
      <c r="H14" s="36">
        <v>99</v>
      </c>
      <c r="I14" s="16">
        <f t="shared" si="4"/>
        <v>100</v>
      </c>
      <c r="J14" s="10">
        <f t="shared" si="5"/>
        <v>34.463333333333338</v>
      </c>
      <c r="K14" s="15">
        <f t="shared" ref="K14:K21" si="12">(D14+F14+H14)/3</f>
        <v>89.666666666666671</v>
      </c>
      <c r="L14" s="58">
        <v>42.8</v>
      </c>
      <c r="M14" s="58">
        <v>42.8</v>
      </c>
      <c r="N14" s="64">
        <v>44.4</v>
      </c>
      <c r="O14" s="61">
        <v>68</v>
      </c>
      <c r="P14" s="16">
        <f t="shared" si="9"/>
        <v>100</v>
      </c>
      <c r="Q14" s="10">
        <f t="shared" si="1"/>
        <v>43.599999999999994</v>
      </c>
      <c r="R14" s="10">
        <f t="shared" si="2"/>
        <v>55.4</v>
      </c>
      <c r="S14" s="25">
        <v>43</v>
      </c>
      <c r="T14" s="25">
        <v>43</v>
      </c>
      <c r="U14" s="58">
        <v>40</v>
      </c>
      <c r="V14" s="58">
        <v>40</v>
      </c>
      <c r="W14" s="54">
        <v>45</v>
      </c>
      <c r="X14" s="26">
        <v>45</v>
      </c>
      <c r="Y14" s="16">
        <f t="shared" si="6"/>
        <v>100</v>
      </c>
      <c r="Z14" s="10">
        <f t="shared" si="11"/>
        <v>42.666666666666664</v>
      </c>
      <c r="AA14" s="10">
        <f t="shared" si="11"/>
        <v>42.666666666666664</v>
      </c>
      <c r="AB14" s="25">
        <v>45</v>
      </c>
      <c r="AC14" s="25">
        <v>45</v>
      </c>
      <c r="AD14" s="25">
        <v>46</v>
      </c>
      <c r="AE14" s="25">
        <v>46</v>
      </c>
      <c r="AF14" s="25" t="s">
        <v>82</v>
      </c>
      <c r="AG14" s="25" t="s">
        <v>82</v>
      </c>
      <c r="AH14" s="25" t="s">
        <v>82</v>
      </c>
      <c r="AI14" s="25" t="s">
        <v>82</v>
      </c>
      <c r="AJ14" s="25">
        <v>46</v>
      </c>
      <c r="AK14" s="25">
        <v>46</v>
      </c>
      <c r="AL14" s="43">
        <f t="shared" si="7"/>
        <v>60</v>
      </c>
      <c r="AM14" s="10">
        <f t="shared" ref="AM14:AN16" si="13">(AB14+AD14+AJ14)/3</f>
        <v>45.666666666666664</v>
      </c>
      <c r="AN14" s="10">
        <f t="shared" si="13"/>
        <v>45.666666666666664</v>
      </c>
      <c r="AO14" s="39">
        <v>40</v>
      </c>
      <c r="AP14" s="25">
        <v>45.5</v>
      </c>
      <c r="AQ14" s="14">
        <f t="shared" si="8"/>
        <v>100</v>
      </c>
      <c r="AR14" s="10"/>
      <c r="AS14" s="10"/>
    </row>
    <row r="15" spans="1:45" ht="15.75">
      <c r="A15" s="77">
        <v>10</v>
      </c>
      <c r="B15" s="4" t="s">
        <v>29</v>
      </c>
      <c r="C15" s="35">
        <v>111.5</v>
      </c>
      <c r="D15" s="49">
        <v>219.9</v>
      </c>
      <c r="E15" s="62">
        <v>125.9</v>
      </c>
      <c r="F15" s="62">
        <v>412</v>
      </c>
      <c r="G15" s="51">
        <v>99</v>
      </c>
      <c r="H15" s="36">
        <v>356</v>
      </c>
      <c r="I15" s="16">
        <f t="shared" si="4"/>
        <v>100</v>
      </c>
      <c r="J15" s="10">
        <f t="shared" si="5"/>
        <v>112.13333333333333</v>
      </c>
      <c r="K15" s="15">
        <f t="shared" si="12"/>
        <v>329.3</v>
      </c>
      <c r="L15" s="58">
        <v>146</v>
      </c>
      <c r="M15" s="58">
        <v>383.5</v>
      </c>
      <c r="N15" s="64">
        <v>274</v>
      </c>
      <c r="O15" s="61">
        <v>408</v>
      </c>
      <c r="P15" s="16">
        <f t="shared" si="9"/>
        <v>100</v>
      </c>
      <c r="Q15" s="10">
        <f>(L15+N16)/2</f>
        <v>196.5</v>
      </c>
      <c r="R15" s="10">
        <f>(M15+O16)/2</f>
        <v>371.75</v>
      </c>
      <c r="S15" s="25">
        <v>156</v>
      </c>
      <c r="T15" s="25">
        <v>328</v>
      </c>
      <c r="U15" s="58">
        <v>118</v>
      </c>
      <c r="V15" s="58">
        <v>310</v>
      </c>
      <c r="W15" s="54">
        <v>170</v>
      </c>
      <c r="X15" s="26">
        <v>370</v>
      </c>
      <c r="Y15" s="16">
        <f t="shared" si="6"/>
        <v>100</v>
      </c>
      <c r="Z15" s="10">
        <f t="shared" si="11"/>
        <v>148</v>
      </c>
      <c r="AA15" s="10">
        <f t="shared" si="11"/>
        <v>336</v>
      </c>
      <c r="AB15" s="25">
        <v>160</v>
      </c>
      <c r="AC15" s="25">
        <v>380</v>
      </c>
      <c r="AD15" s="25">
        <v>138</v>
      </c>
      <c r="AE15" s="25">
        <v>202</v>
      </c>
      <c r="AF15" s="25" t="s">
        <v>82</v>
      </c>
      <c r="AG15" s="25" t="s">
        <v>82</v>
      </c>
      <c r="AH15" s="25" t="s">
        <v>82</v>
      </c>
      <c r="AI15" s="25" t="s">
        <v>82</v>
      </c>
      <c r="AJ15" s="25">
        <v>108</v>
      </c>
      <c r="AK15" s="25">
        <v>355</v>
      </c>
      <c r="AL15" s="43">
        <f t="shared" si="7"/>
        <v>60</v>
      </c>
      <c r="AM15" s="10">
        <f t="shared" si="13"/>
        <v>135.33333333333334</v>
      </c>
      <c r="AN15" s="10">
        <f t="shared" si="13"/>
        <v>312.33333333333331</v>
      </c>
      <c r="AO15" s="39">
        <v>300</v>
      </c>
      <c r="AP15" s="25">
        <v>350</v>
      </c>
      <c r="AQ15" s="14">
        <f t="shared" si="8"/>
        <v>100</v>
      </c>
      <c r="AR15" s="10"/>
      <c r="AS15" s="10"/>
    </row>
    <row r="16" spans="1:45" ht="15.75">
      <c r="A16" s="77">
        <v>11</v>
      </c>
      <c r="B16" s="4" t="s">
        <v>31</v>
      </c>
      <c r="C16" s="35">
        <v>131</v>
      </c>
      <c r="D16" s="49">
        <v>860</v>
      </c>
      <c r="E16" s="62">
        <v>283</v>
      </c>
      <c r="F16" s="62">
        <v>660</v>
      </c>
      <c r="G16" s="51">
        <v>160</v>
      </c>
      <c r="H16" s="36">
        <v>400</v>
      </c>
      <c r="I16" s="16">
        <f t="shared" si="4"/>
        <v>100</v>
      </c>
      <c r="J16" s="10">
        <f t="shared" si="5"/>
        <v>191.33333333333334</v>
      </c>
      <c r="K16" s="15">
        <f t="shared" si="12"/>
        <v>640</v>
      </c>
      <c r="L16" s="58">
        <v>174</v>
      </c>
      <c r="M16" s="58">
        <v>350</v>
      </c>
      <c r="N16" s="64">
        <v>247</v>
      </c>
      <c r="O16" s="61">
        <v>360</v>
      </c>
      <c r="P16" s="16">
        <f t="shared" si="9"/>
        <v>100</v>
      </c>
      <c r="Q16" s="10">
        <f>(L16+N17)/2</f>
        <v>317</v>
      </c>
      <c r="R16" s="10">
        <f>(M16+O17)/2</f>
        <v>440</v>
      </c>
      <c r="S16" s="25">
        <v>191</v>
      </c>
      <c r="T16" s="25">
        <v>517</v>
      </c>
      <c r="U16" s="58">
        <v>209</v>
      </c>
      <c r="V16" s="58">
        <v>369.5</v>
      </c>
      <c r="W16" s="54">
        <v>243</v>
      </c>
      <c r="X16" s="26">
        <v>360</v>
      </c>
      <c r="Y16" s="16">
        <f t="shared" si="6"/>
        <v>100</v>
      </c>
      <c r="Z16" s="10">
        <f t="shared" si="11"/>
        <v>214.33333333333334</v>
      </c>
      <c r="AA16" s="10">
        <f t="shared" si="11"/>
        <v>415.5</v>
      </c>
      <c r="AB16" s="25">
        <v>280</v>
      </c>
      <c r="AC16" s="25">
        <v>320</v>
      </c>
      <c r="AD16" s="25">
        <v>114</v>
      </c>
      <c r="AE16" s="25">
        <v>249</v>
      </c>
      <c r="AF16" s="25" t="s">
        <v>82</v>
      </c>
      <c r="AG16" s="25" t="s">
        <v>82</v>
      </c>
      <c r="AH16" s="25" t="s">
        <v>82</v>
      </c>
      <c r="AI16" s="25" t="s">
        <v>82</v>
      </c>
      <c r="AJ16" s="25">
        <v>439</v>
      </c>
      <c r="AK16" s="25">
        <v>876</v>
      </c>
      <c r="AL16" s="43">
        <f t="shared" si="7"/>
        <v>60</v>
      </c>
      <c r="AM16" s="10">
        <f t="shared" si="13"/>
        <v>277.66666666666669</v>
      </c>
      <c r="AN16" s="10">
        <f t="shared" si="13"/>
        <v>481.66666666666669</v>
      </c>
      <c r="AO16" s="39">
        <v>300</v>
      </c>
      <c r="AP16" s="25">
        <v>450</v>
      </c>
      <c r="AQ16" s="14">
        <f t="shared" si="8"/>
        <v>100</v>
      </c>
      <c r="AR16" s="10"/>
      <c r="AS16" s="10"/>
    </row>
    <row r="17" spans="1:45" ht="15.75">
      <c r="A17" s="77">
        <v>12</v>
      </c>
      <c r="B17" s="4" t="s">
        <v>33</v>
      </c>
      <c r="C17" s="35">
        <v>690</v>
      </c>
      <c r="D17" s="49">
        <v>1300</v>
      </c>
      <c r="E17" s="62">
        <v>389</v>
      </c>
      <c r="F17" s="62">
        <v>822</v>
      </c>
      <c r="G17" s="51">
        <v>445</v>
      </c>
      <c r="H17" s="42">
        <v>960</v>
      </c>
      <c r="I17" s="16">
        <f t="shared" si="4"/>
        <v>100</v>
      </c>
      <c r="J17" s="10">
        <f t="shared" si="5"/>
        <v>508</v>
      </c>
      <c r="K17" s="15">
        <f t="shared" si="12"/>
        <v>1027.3333333333333</v>
      </c>
      <c r="L17" s="58">
        <v>581.29999999999995</v>
      </c>
      <c r="M17" s="58">
        <v>962.5</v>
      </c>
      <c r="N17" s="64">
        <v>460</v>
      </c>
      <c r="O17" s="61">
        <v>530</v>
      </c>
      <c r="P17" s="16">
        <f t="shared" si="9"/>
        <v>100</v>
      </c>
      <c r="Q17" s="10">
        <f>(L17+N17)/2</f>
        <v>520.65</v>
      </c>
      <c r="R17" s="10">
        <f>(M17+O17)/2</f>
        <v>746.25</v>
      </c>
      <c r="S17" s="25">
        <v>538</v>
      </c>
      <c r="T17" s="25">
        <v>793</v>
      </c>
      <c r="U17" s="58">
        <v>389.5</v>
      </c>
      <c r="V17" s="58">
        <v>691</v>
      </c>
      <c r="W17" s="54">
        <v>570</v>
      </c>
      <c r="X17" s="26">
        <v>798</v>
      </c>
      <c r="Y17" s="16">
        <f t="shared" si="6"/>
        <v>100</v>
      </c>
      <c r="Z17" s="10">
        <f t="shared" si="11"/>
        <v>499.16666666666669</v>
      </c>
      <c r="AA17" s="10">
        <f t="shared" si="11"/>
        <v>760.66666666666663</v>
      </c>
      <c r="AB17" s="25">
        <v>830</v>
      </c>
      <c r="AC17" s="25">
        <v>830</v>
      </c>
      <c r="AD17" s="25" t="s">
        <v>82</v>
      </c>
      <c r="AE17" s="25" t="s">
        <v>82</v>
      </c>
      <c r="AF17" s="25" t="s">
        <v>82</v>
      </c>
      <c r="AG17" s="25" t="s">
        <v>110</v>
      </c>
      <c r="AH17" s="25" t="s">
        <v>82</v>
      </c>
      <c r="AI17" s="25" t="s">
        <v>82</v>
      </c>
      <c r="AJ17" s="25">
        <v>450</v>
      </c>
      <c r="AK17" s="25">
        <v>800</v>
      </c>
      <c r="AL17" s="43">
        <f t="shared" si="7"/>
        <v>40</v>
      </c>
      <c r="AM17" s="10">
        <f>(AJ17+AB17)/2</f>
        <v>640</v>
      </c>
      <c r="AN17" s="10">
        <f>(AK17+AC17)/2</f>
        <v>815</v>
      </c>
      <c r="AO17" s="39">
        <v>570</v>
      </c>
      <c r="AP17" s="25">
        <v>750</v>
      </c>
      <c r="AQ17" s="14">
        <f t="shared" si="8"/>
        <v>100</v>
      </c>
      <c r="AR17" s="10"/>
      <c r="AS17" s="10"/>
    </row>
    <row r="18" spans="1:45" s="47" customFormat="1" ht="15.75">
      <c r="A18" s="77">
        <v>13</v>
      </c>
      <c r="B18" s="4" t="s">
        <v>34</v>
      </c>
      <c r="C18" s="35">
        <v>329</v>
      </c>
      <c r="D18" s="49">
        <v>399</v>
      </c>
      <c r="E18" s="62">
        <v>409</v>
      </c>
      <c r="F18" s="62">
        <v>480.9</v>
      </c>
      <c r="G18" s="67" t="s">
        <v>82</v>
      </c>
      <c r="H18" s="68" t="s">
        <v>82</v>
      </c>
      <c r="I18" s="16">
        <f t="shared" si="4"/>
        <v>66.666666666666657</v>
      </c>
      <c r="J18" s="10">
        <f>AVERAGE(C18,E18)</f>
        <v>369</v>
      </c>
      <c r="K18" s="15">
        <f>AVERAGE(D18,F18)</f>
        <v>439.95</v>
      </c>
      <c r="L18" s="58" t="s">
        <v>82</v>
      </c>
      <c r="M18" s="58" t="s">
        <v>82</v>
      </c>
      <c r="N18" s="64" t="s">
        <v>82</v>
      </c>
      <c r="O18" s="61" t="s">
        <v>82</v>
      </c>
      <c r="P18" s="16">
        <f t="shared" si="9"/>
        <v>0</v>
      </c>
      <c r="Q18" s="10" t="str">
        <f>N18</f>
        <v>нет</v>
      </c>
      <c r="R18" s="10" t="str">
        <f>O18</f>
        <v>нет</v>
      </c>
      <c r="S18" s="25" t="s">
        <v>82</v>
      </c>
      <c r="T18" s="25" t="s">
        <v>82</v>
      </c>
      <c r="U18" s="25" t="s">
        <v>82</v>
      </c>
      <c r="V18" s="25" t="s">
        <v>82</v>
      </c>
      <c r="W18" s="75" t="s">
        <v>82</v>
      </c>
      <c r="X18" s="76" t="s">
        <v>82</v>
      </c>
      <c r="Y18" s="16">
        <f>COUNT(S18,U18,W19)/3*100</f>
        <v>33.333333333333329</v>
      </c>
      <c r="Z18" s="10" t="s">
        <v>82</v>
      </c>
      <c r="AA18" s="10" t="s">
        <v>82</v>
      </c>
      <c r="AB18" s="25">
        <v>320</v>
      </c>
      <c r="AC18" s="25">
        <v>320</v>
      </c>
      <c r="AD18" s="25" t="s">
        <v>82</v>
      </c>
      <c r="AE18" s="25" t="s">
        <v>82</v>
      </c>
      <c r="AF18" s="25" t="s">
        <v>82</v>
      </c>
      <c r="AG18" s="25" t="s">
        <v>82</v>
      </c>
      <c r="AH18" s="25" t="s">
        <v>82</v>
      </c>
      <c r="AI18" s="25" t="s">
        <v>82</v>
      </c>
      <c r="AJ18" s="25">
        <v>100</v>
      </c>
      <c r="AK18" s="25">
        <v>485</v>
      </c>
      <c r="AL18" s="43">
        <f t="shared" si="7"/>
        <v>40</v>
      </c>
      <c r="AM18" s="10">
        <f>(AB18+AJ18)/2</f>
        <v>210</v>
      </c>
      <c r="AN18" s="10">
        <f>(AC18+AK18)/2</f>
        <v>402.5</v>
      </c>
      <c r="AO18" s="39">
        <v>280</v>
      </c>
      <c r="AP18" s="25">
        <v>480</v>
      </c>
      <c r="AQ18" s="14">
        <f t="shared" si="8"/>
        <v>100</v>
      </c>
      <c r="AR18" s="10"/>
      <c r="AS18" s="10"/>
    </row>
    <row r="19" spans="1:45" ht="15.75">
      <c r="A19" s="77">
        <v>14</v>
      </c>
      <c r="B19" s="4" t="s">
        <v>36</v>
      </c>
      <c r="C19" s="35">
        <v>209</v>
      </c>
      <c r="D19" s="49">
        <v>419</v>
      </c>
      <c r="E19" s="62">
        <v>239</v>
      </c>
      <c r="F19" s="62">
        <v>319</v>
      </c>
      <c r="G19" s="52" t="s">
        <v>82</v>
      </c>
      <c r="H19" s="37" t="s">
        <v>82</v>
      </c>
      <c r="I19" s="16">
        <f t="shared" si="4"/>
        <v>66.666666666666657</v>
      </c>
      <c r="J19" s="10">
        <f>(E19)/1</f>
        <v>239</v>
      </c>
      <c r="K19" s="15">
        <f>(F19)/1</f>
        <v>319</v>
      </c>
      <c r="L19" s="58" t="s">
        <v>82</v>
      </c>
      <c r="M19" s="58" t="s">
        <v>82</v>
      </c>
      <c r="N19" s="64">
        <v>199.9</v>
      </c>
      <c r="O19" s="61">
        <v>249.9</v>
      </c>
      <c r="P19" s="16">
        <f t="shared" si="9"/>
        <v>50</v>
      </c>
      <c r="Q19" s="10">
        <f>N19</f>
        <v>199.9</v>
      </c>
      <c r="R19" s="10">
        <f>O19</f>
        <v>249.9</v>
      </c>
      <c r="S19" s="25" t="s">
        <v>82</v>
      </c>
      <c r="T19" s="25" t="s">
        <v>82</v>
      </c>
      <c r="U19" s="25" t="s">
        <v>82</v>
      </c>
      <c r="V19" s="25" t="s">
        <v>82</v>
      </c>
      <c r="W19" s="54">
        <v>199</v>
      </c>
      <c r="X19" s="26">
        <v>299</v>
      </c>
      <c r="Y19" s="16">
        <f>COUNT(S19,U19,W19)/3*100</f>
        <v>33.333333333333329</v>
      </c>
      <c r="Z19" s="10">
        <f>AVERAGE(U19,W19)</f>
        <v>199</v>
      </c>
      <c r="AA19" s="10">
        <f>AVERAGE(V19,X19)</f>
        <v>299</v>
      </c>
      <c r="AB19" s="25">
        <v>280</v>
      </c>
      <c r="AC19" s="25">
        <v>280</v>
      </c>
      <c r="AD19" s="25" t="s">
        <v>82</v>
      </c>
      <c r="AE19" s="25" t="s">
        <v>82</v>
      </c>
      <c r="AF19" s="25" t="s">
        <v>82</v>
      </c>
      <c r="AG19" s="25" t="s">
        <v>82</v>
      </c>
      <c r="AH19" s="25" t="s">
        <v>82</v>
      </c>
      <c r="AI19" s="25" t="s">
        <v>82</v>
      </c>
      <c r="AJ19" s="25">
        <v>205</v>
      </c>
      <c r="AK19" s="25">
        <v>295</v>
      </c>
      <c r="AL19" s="43">
        <f t="shared" si="7"/>
        <v>40</v>
      </c>
      <c r="AM19" s="10">
        <f>AVERAGE(AD19,AJ19)</f>
        <v>205</v>
      </c>
      <c r="AN19" s="10">
        <f>AVERAGE(AE19,AK19)</f>
        <v>295</v>
      </c>
      <c r="AO19" s="39">
        <v>190</v>
      </c>
      <c r="AP19" s="25">
        <v>355</v>
      </c>
      <c r="AQ19" s="14">
        <f t="shared" si="8"/>
        <v>100</v>
      </c>
      <c r="AR19" s="10"/>
      <c r="AS19" s="10"/>
    </row>
    <row r="20" spans="1:45" s="47" customFormat="1" ht="15.75">
      <c r="A20" s="77">
        <v>15</v>
      </c>
      <c r="B20" s="4" t="s">
        <v>37</v>
      </c>
      <c r="C20" s="35">
        <v>119</v>
      </c>
      <c r="D20" s="49">
        <v>159.9</v>
      </c>
      <c r="E20" s="62">
        <v>119</v>
      </c>
      <c r="F20" s="62">
        <v>144</v>
      </c>
      <c r="G20" s="51">
        <v>119</v>
      </c>
      <c r="H20" s="36">
        <v>134</v>
      </c>
      <c r="I20" s="16">
        <f t="shared" si="4"/>
        <v>100</v>
      </c>
      <c r="J20" s="10">
        <f t="shared" si="5"/>
        <v>119</v>
      </c>
      <c r="K20" s="15">
        <f t="shared" si="12"/>
        <v>145.96666666666667</v>
      </c>
      <c r="L20" s="58">
        <v>140.4</v>
      </c>
      <c r="M20" s="58">
        <v>140.4</v>
      </c>
      <c r="N20" s="64">
        <v>139</v>
      </c>
      <c r="O20" s="61">
        <v>139</v>
      </c>
      <c r="P20" s="16">
        <f t="shared" si="9"/>
        <v>100</v>
      </c>
      <c r="Q20" s="10">
        <f>(L20+N20)/2</f>
        <v>139.69999999999999</v>
      </c>
      <c r="R20" s="10">
        <f>(M20+O20)/2</f>
        <v>139.69999999999999</v>
      </c>
      <c r="S20" s="25">
        <v>124</v>
      </c>
      <c r="T20" s="25">
        <v>168</v>
      </c>
      <c r="U20" s="58">
        <v>137.5</v>
      </c>
      <c r="V20" s="58">
        <v>137.5</v>
      </c>
      <c r="W20" s="54">
        <v>130</v>
      </c>
      <c r="X20" s="26">
        <v>130</v>
      </c>
      <c r="Y20" s="16">
        <f t="shared" si="6"/>
        <v>100</v>
      </c>
      <c r="Z20" s="10">
        <f t="shared" ref="Z20:AA22" si="14">(U20+W20)/2</f>
        <v>133.75</v>
      </c>
      <c r="AA20" s="10">
        <f t="shared" si="14"/>
        <v>133.75</v>
      </c>
      <c r="AB20" s="25">
        <v>125</v>
      </c>
      <c r="AC20" s="25">
        <v>125</v>
      </c>
      <c r="AD20" s="25">
        <v>151</v>
      </c>
      <c r="AE20" s="25">
        <v>151</v>
      </c>
      <c r="AF20" s="25" t="s">
        <v>82</v>
      </c>
      <c r="AG20" s="25" t="s">
        <v>82</v>
      </c>
      <c r="AH20" s="25" t="s">
        <v>82</v>
      </c>
      <c r="AI20" s="25" t="s">
        <v>82</v>
      </c>
      <c r="AJ20" s="25">
        <v>160</v>
      </c>
      <c r="AK20" s="25">
        <v>225</v>
      </c>
      <c r="AL20" s="43">
        <f t="shared" si="7"/>
        <v>60</v>
      </c>
      <c r="AM20" s="10">
        <f>AVERAGE(AD20,AF20,AJ20)</f>
        <v>155.5</v>
      </c>
      <c r="AN20" s="10">
        <f t="shared" ref="AM20:AN22" si="15">AVERAGE(AE20,AG20,AK20)</f>
        <v>188</v>
      </c>
      <c r="AO20" s="39">
        <v>109</v>
      </c>
      <c r="AP20" s="25">
        <v>119</v>
      </c>
      <c r="AQ20" s="14">
        <f t="shared" si="8"/>
        <v>100</v>
      </c>
      <c r="AR20" s="10"/>
      <c r="AS20" s="10"/>
    </row>
    <row r="21" spans="1:45" ht="15.75">
      <c r="A21" s="77">
        <v>16</v>
      </c>
      <c r="B21" s="4" t="s">
        <v>39</v>
      </c>
      <c r="C21" s="35">
        <v>149</v>
      </c>
      <c r="D21" s="49">
        <v>389</v>
      </c>
      <c r="E21" s="62">
        <v>76.2</v>
      </c>
      <c r="F21" s="62">
        <v>519</v>
      </c>
      <c r="G21" s="51">
        <v>113</v>
      </c>
      <c r="H21" s="36">
        <v>269</v>
      </c>
      <c r="I21" s="16">
        <f t="shared" si="4"/>
        <v>100</v>
      </c>
      <c r="J21" s="10">
        <f t="shared" si="5"/>
        <v>112.73333333333333</v>
      </c>
      <c r="K21" s="15">
        <f t="shared" si="12"/>
        <v>392.33333333333331</v>
      </c>
      <c r="L21" s="58">
        <v>79.900000000000006</v>
      </c>
      <c r="M21" s="58">
        <v>169.9</v>
      </c>
      <c r="N21" s="64">
        <v>44.3</v>
      </c>
      <c r="O21" s="61">
        <v>250</v>
      </c>
      <c r="P21" s="16">
        <f t="shared" si="9"/>
        <v>100</v>
      </c>
      <c r="Q21" s="10">
        <f>(L21+N21)/2</f>
        <v>62.1</v>
      </c>
      <c r="R21" s="10">
        <f>(M21+O21)/2</f>
        <v>209.95</v>
      </c>
      <c r="S21" s="25" t="s">
        <v>82</v>
      </c>
      <c r="T21" s="25" t="s">
        <v>82</v>
      </c>
      <c r="U21" s="58">
        <v>53.9</v>
      </c>
      <c r="V21" s="58">
        <v>245.3</v>
      </c>
      <c r="W21" s="54">
        <v>117</v>
      </c>
      <c r="X21" s="26">
        <v>780</v>
      </c>
      <c r="Y21" s="16">
        <f t="shared" si="6"/>
        <v>66.666666666666657</v>
      </c>
      <c r="Z21" s="10">
        <f t="shared" si="14"/>
        <v>85.45</v>
      </c>
      <c r="AA21" s="10">
        <f t="shared" si="14"/>
        <v>512.65</v>
      </c>
      <c r="AB21" s="25" t="s">
        <v>82</v>
      </c>
      <c r="AC21" s="25" t="s">
        <v>82</v>
      </c>
      <c r="AD21" s="25" t="s">
        <v>82</v>
      </c>
      <c r="AE21" s="25" t="s">
        <v>82</v>
      </c>
      <c r="AF21" s="25" t="s">
        <v>82</v>
      </c>
      <c r="AG21" s="25" t="s">
        <v>82</v>
      </c>
      <c r="AH21" s="25" t="s">
        <v>82</v>
      </c>
      <c r="AI21" s="25" t="s">
        <v>82</v>
      </c>
      <c r="AJ21" s="25">
        <v>65</v>
      </c>
      <c r="AK21" s="25">
        <v>850</v>
      </c>
      <c r="AL21" s="43">
        <f t="shared" si="7"/>
        <v>20</v>
      </c>
      <c r="AM21" s="10">
        <f t="shared" si="15"/>
        <v>65</v>
      </c>
      <c r="AN21" s="10">
        <f t="shared" si="15"/>
        <v>850</v>
      </c>
      <c r="AO21" s="39">
        <v>150</v>
      </c>
      <c r="AP21" s="25">
        <v>500</v>
      </c>
      <c r="AQ21" s="14">
        <f t="shared" si="8"/>
        <v>100</v>
      </c>
      <c r="AR21" s="10"/>
      <c r="AS21" s="10"/>
    </row>
    <row r="22" spans="1:45" ht="15.75">
      <c r="A22" s="77">
        <v>17</v>
      </c>
      <c r="B22" s="4" t="s">
        <v>41</v>
      </c>
      <c r="C22" s="35">
        <v>189.9</v>
      </c>
      <c r="D22" s="49">
        <v>1149.9000000000001</v>
      </c>
      <c r="E22" s="62">
        <v>139</v>
      </c>
      <c r="F22" s="62">
        <v>359</v>
      </c>
      <c r="G22" s="51">
        <v>395</v>
      </c>
      <c r="H22" s="36">
        <v>444</v>
      </c>
      <c r="I22" s="16">
        <f t="shared" si="4"/>
        <v>100</v>
      </c>
      <c r="J22" s="10">
        <f t="shared" si="5"/>
        <v>241.29999999999998</v>
      </c>
      <c r="K22" s="15">
        <f t="shared" ref="K22:K31" si="16">(D22+F22+H22)/3</f>
        <v>650.9666666666667</v>
      </c>
      <c r="L22" s="58">
        <v>176.4</v>
      </c>
      <c r="M22" s="58">
        <v>349</v>
      </c>
      <c r="N22" s="64">
        <v>150</v>
      </c>
      <c r="O22" s="61">
        <v>425</v>
      </c>
      <c r="P22" s="16">
        <f t="shared" si="9"/>
        <v>100</v>
      </c>
      <c r="Q22" s="10">
        <f>(N22+L22)/2</f>
        <v>163.19999999999999</v>
      </c>
      <c r="R22" s="10">
        <f>(O22+M22)/2</f>
        <v>387</v>
      </c>
      <c r="S22" s="25" t="s">
        <v>82</v>
      </c>
      <c r="T22" s="25" t="s">
        <v>82</v>
      </c>
      <c r="U22" s="58">
        <v>176</v>
      </c>
      <c r="V22" s="58">
        <v>327.8</v>
      </c>
      <c r="W22" s="54">
        <v>111</v>
      </c>
      <c r="X22" s="26">
        <v>375</v>
      </c>
      <c r="Y22" s="16">
        <f t="shared" si="6"/>
        <v>66.666666666666657</v>
      </c>
      <c r="Z22" s="10">
        <f t="shared" si="14"/>
        <v>143.5</v>
      </c>
      <c r="AA22" s="10">
        <f t="shared" si="14"/>
        <v>351.4</v>
      </c>
      <c r="AB22" s="25" t="s">
        <v>82</v>
      </c>
      <c r="AC22" s="25" t="s">
        <v>82</v>
      </c>
      <c r="AD22" s="25">
        <v>102</v>
      </c>
      <c r="AE22" s="25">
        <v>312</v>
      </c>
      <c r="AF22" s="25" t="s">
        <v>82</v>
      </c>
      <c r="AG22" s="25" t="s">
        <v>82</v>
      </c>
      <c r="AH22" s="25" t="s">
        <v>82</v>
      </c>
      <c r="AI22" s="25" t="s">
        <v>82</v>
      </c>
      <c r="AJ22" s="25">
        <v>161</v>
      </c>
      <c r="AK22" s="25">
        <v>460</v>
      </c>
      <c r="AL22" s="43">
        <f t="shared" si="7"/>
        <v>40</v>
      </c>
      <c r="AM22" s="10">
        <f t="shared" si="15"/>
        <v>131.5</v>
      </c>
      <c r="AN22" s="10">
        <f t="shared" si="15"/>
        <v>386</v>
      </c>
      <c r="AO22" s="39">
        <v>300</v>
      </c>
      <c r="AP22" s="25">
        <v>350</v>
      </c>
      <c r="AQ22" s="14">
        <f t="shared" si="8"/>
        <v>100</v>
      </c>
      <c r="AR22" s="10"/>
      <c r="AS22" s="10"/>
    </row>
    <row r="23" spans="1:45" ht="15.75">
      <c r="A23" s="77">
        <v>18</v>
      </c>
      <c r="B23" s="4" t="s">
        <v>43</v>
      </c>
      <c r="C23" s="35">
        <v>115</v>
      </c>
      <c r="D23" s="49">
        <v>299</v>
      </c>
      <c r="E23" s="62">
        <v>119</v>
      </c>
      <c r="F23" s="62">
        <v>179</v>
      </c>
      <c r="G23" s="51">
        <v>99</v>
      </c>
      <c r="H23" s="36">
        <v>258</v>
      </c>
      <c r="I23" s="16">
        <f t="shared" si="4"/>
        <v>100</v>
      </c>
      <c r="J23" s="10">
        <f t="shared" si="5"/>
        <v>111</v>
      </c>
      <c r="K23" s="15">
        <f t="shared" si="16"/>
        <v>245.33333333333334</v>
      </c>
      <c r="L23" s="58">
        <v>113.9</v>
      </c>
      <c r="M23" s="58">
        <v>129.9</v>
      </c>
      <c r="N23" s="64">
        <v>119</v>
      </c>
      <c r="O23" s="61">
        <v>190</v>
      </c>
      <c r="P23" s="16">
        <f t="shared" si="9"/>
        <v>100</v>
      </c>
      <c r="Q23" s="10">
        <f>(N23+L23)/2</f>
        <v>116.45</v>
      </c>
      <c r="R23" s="10">
        <f>(O23+M23)/2</f>
        <v>159.94999999999999</v>
      </c>
      <c r="S23" s="25">
        <v>131</v>
      </c>
      <c r="T23" s="25">
        <v>131</v>
      </c>
      <c r="U23" s="58">
        <v>70.400000000000006</v>
      </c>
      <c r="V23" s="58">
        <v>242</v>
      </c>
      <c r="W23" s="54">
        <v>117</v>
      </c>
      <c r="X23" s="26">
        <v>258</v>
      </c>
      <c r="Y23" s="16">
        <f t="shared" si="6"/>
        <v>100</v>
      </c>
      <c r="Z23" s="10">
        <f>(U23+W23+S23)/3</f>
        <v>106.13333333333333</v>
      </c>
      <c r="AA23" s="10">
        <f>(V23+X23+T23)/3</f>
        <v>210.33333333333334</v>
      </c>
      <c r="AB23" s="25">
        <v>125</v>
      </c>
      <c r="AC23" s="25">
        <v>125</v>
      </c>
      <c r="AD23" s="25">
        <v>114</v>
      </c>
      <c r="AE23" s="25">
        <v>114</v>
      </c>
      <c r="AF23" s="25" t="s">
        <v>82</v>
      </c>
      <c r="AG23" s="25" t="s">
        <v>82</v>
      </c>
      <c r="AH23" s="25" t="s">
        <v>82</v>
      </c>
      <c r="AI23" s="25" t="s">
        <v>82</v>
      </c>
      <c r="AJ23" s="25">
        <v>90</v>
      </c>
      <c r="AK23" s="25">
        <v>156</v>
      </c>
      <c r="AL23" s="43">
        <f t="shared" si="7"/>
        <v>60</v>
      </c>
      <c r="AM23" s="10">
        <f>(AD23+AJ23+AB23)/3</f>
        <v>109.66666666666667</v>
      </c>
      <c r="AN23" s="10">
        <f>(AE23+AK23+AC23)/3</f>
        <v>131.66666666666666</v>
      </c>
      <c r="AO23" s="39">
        <v>100</v>
      </c>
      <c r="AP23" s="25">
        <v>130</v>
      </c>
      <c r="AQ23" s="14">
        <f t="shared" si="8"/>
        <v>100</v>
      </c>
      <c r="AR23" s="10"/>
      <c r="AS23" s="10"/>
    </row>
    <row r="24" spans="1:45" ht="15.75">
      <c r="A24" s="77">
        <v>19</v>
      </c>
      <c r="B24" s="4" t="s">
        <v>45</v>
      </c>
      <c r="C24" s="35">
        <v>18</v>
      </c>
      <c r="D24" s="49">
        <v>239.9</v>
      </c>
      <c r="E24" s="62">
        <v>31.9</v>
      </c>
      <c r="F24" s="62">
        <v>68.400000000000006</v>
      </c>
      <c r="G24" s="51">
        <v>17.899999999999999</v>
      </c>
      <c r="H24" s="36">
        <v>189</v>
      </c>
      <c r="I24" s="16">
        <f t="shared" si="4"/>
        <v>100</v>
      </c>
      <c r="J24" s="10">
        <f t="shared" si="5"/>
        <v>22.599999999999998</v>
      </c>
      <c r="K24" s="15">
        <f t="shared" si="16"/>
        <v>165.76666666666668</v>
      </c>
      <c r="L24" s="58">
        <v>33.1</v>
      </c>
      <c r="M24" s="58">
        <v>105.3</v>
      </c>
      <c r="N24" s="64">
        <v>26</v>
      </c>
      <c r="O24" s="61">
        <v>77</v>
      </c>
      <c r="P24" s="16">
        <f t="shared" si="9"/>
        <v>100</v>
      </c>
      <c r="Q24" s="10">
        <f t="shared" ref="Q24:R27" si="17">(L24+N24)/2</f>
        <v>29.55</v>
      </c>
      <c r="R24" s="10">
        <f t="shared" si="17"/>
        <v>91.15</v>
      </c>
      <c r="S24" s="25">
        <v>69</v>
      </c>
      <c r="T24" s="25">
        <v>96</v>
      </c>
      <c r="U24" s="58">
        <v>19</v>
      </c>
      <c r="V24" s="58">
        <v>105</v>
      </c>
      <c r="W24" s="54">
        <v>51</v>
      </c>
      <c r="X24" s="26">
        <v>79</v>
      </c>
      <c r="Y24" s="16">
        <f t="shared" si="6"/>
        <v>100</v>
      </c>
      <c r="Z24" s="10">
        <f t="shared" ref="Z24:AA27" si="18">(S24+U24+W24)/3</f>
        <v>46.333333333333336</v>
      </c>
      <c r="AA24" s="10">
        <f t="shared" si="18"/>
        <v>93.333333333333329</v>
      </c>
      <c r="AB24" s="25">
        <v>55</v>
      </c>
      <c r="AC24" s="25">
        <v>80</v>
      </c>
      <c r="AD24" s="25">
        <v>24</v>
      </c>
      <c r="AE24" s="25">
        <v>104</v>
      </c>
      <c r="AF24" s="25" t="s">
        <v>82</v>
      </c>
      <c r="AG24" s="25" t="s">
        <v>82</v>
      </c>
      <c r="AH24" s="25" t="s">
        <v>82</v>
      </c>
      <c r="AI24" s="25" t="s">
        <v>82</v>
      </c>
      <c r="AJ24" s="25" t="s">
        <v>82</v>
      </c>
      <c r="AK24" s="25" t="s">
        <v>82</v>
      </c>
      <c r="AL24" s="43">
        <f t="shared" si="7"/>
        <v>40</v>
      </c>
      <c r="AM24" s="10">
        <f>(AB24+AD24)/2</f>
        <v>39.5</v>
      </c>
      <c r="AN24" s="10">
        <f>(AC24+AE24)/2</f>
        <v>92</v>
      </c>
      <c r="AO24" s="39">
        <v>50</v>
      </c>
      <c r="AP24" s="25">
        <v>90</v>
      </c>
      <c r="AQ24" s="14">
        <f t="shared" si="8"/>
        <v>100</v>
      </c>
      <c r="AR24" s="10"/>
      <c r="AS24" s="10"/>
    </row>
    <row r="25" spans="1:45" s="12" customFormat="1" ht="15.75">
      <c r="A25" s="77">
        <v>20</v>
      </c>
      <c r="B25" s="13" t="s">
        <v>98</v>
      </c>
      <c r="C25" s="27">
        <v>41.1</v>
      </c>
      <c r="D25" s="50">
        <v>41.1</v>
      </c>
      <c r="E25" s="63">
        <v>41</v>
      </c>
      <c r="F25" s="63">
        <v>51</v>
      </c>
      <c r="G25" s="53">
        <f>21/0.45</f>
        <v>46.666666666666664</v>
      </c>
      <c r="H25" s="34">
        <f>22/0.45</f>
        <v>48.888888888888886</v>
      </c>
      <c r="I25" s="16">
        <f t="shared" si="4"/>
        <v>100</v>
      </c>
      <c r="J25" s="10">
        <f t="shared" si="5"/>
        <v>42.922222222222217</v>
      </c>
      <c r="K25" s="15">
        <f t="shared" si="16"/>
        <v>46.996296296296293</v>
      </c>
      <c r="L25" s="60">
        <v>45</v>
      </c>
      <c r="M25" s="60">
        <v>47</v>
      </c>
      <c r="N25" s="65">
        <v>44.2</v>
      </c>
      <c r="O25" s="66">
        <v>47.1</v>
      </c>
      <c r="P25" s="16">
        <f t="shared" si="9"/>
        <v>100</v>
      </c>
      <c r="Q25" s="10">
        <f t="shared" si="17"/>
        <v>44.6</v>
      </c>
      <c r="R25" s="10">
        <f t="shared" si="17"/>
        <v>47.05</v>
      </c>
      <c r="S25" s="22">
        <v>46</v>
      </c>
      <c r="T25" s="22">
        <v>46</v>
      </c>
      <c r="U25" s="60">
        <v>40.86</v>
      </c>
      <c r="V25" s="60">
        <v>40.86</v>
      </c>
      <c r="W25" s="55">
        <v>45</v>
      </c>
      <c r="X25" s="30">
        <v>45</v>
      </c>
      <c r="Y25" s="16">
        <f t="shared" si="6"/>
        <v>100</v>
      </c>
      <c r="Z25" s="10">
        <f t="shared" si="18"/>
        <v>43.95333333333334</v>
      </c>
      <c r="AA25" s="10">
        <f t="shared" si="18"/>
        <v>43.95333333333334</v>
      </c>
      <c r="AB25" s="22">
        <f>21/0.45</f>
        <v>46.666666666666664</v>
      </c>
      <c r="AC25" s="22">
        <f>21/0.45</f>
        <v>46.666666666666664</v>
      </c>
      <c r="AD25" s="22" t="s">
        <v>82</v>
      </c>
      <c r="AE25" s="22" t="s">
        <v>82</v>
      </c>
      <c r="AF25" s="22" t="s">
        <v>82</v>
      </c>
      <c r="AG25" s="22" t="s">
        <v>82</v>
      </c>
      <c r="AH25" s="22" t="s">
        <v>82</v>
      </c>
      <c r="AI25" s="22" t="s">
        <v>82</v>
      </c>
      <c r="AJ25" s="22">
        <v>43.2</v>
      </c>
      <c r="AK25" s="22">
        <v>43.2</v>
      </c>
      <c r="AL25" s="43">
        <f t="shared" si="7"/>
        <v>40</v>
      </c>
      <c r="AM25" s="10">
        <f>(AB25+AJ25)/2</f>
        <v>44.933333333333337</v>
      </c>
      <c r="AN25" s="10">
        <f>(AC25+AK25)/2</f>
        <v>44.933333333333337</v>
      </c>
      <c r="AO25" s="23">
        <v>42.2</v>
      </c>
      <c r="AP25" s="22">
        <v>42.2</v>
      </c>
      <c r="AQ25" s="14">
        <f t="shared" si="8"/>
        <v>100</v>
      </c>
      <c r="AR25" s="10"/>
      <c r="AS25" s="10"/>
    </row>
    <row r="26" spans="1:45" s="12" customFormat="1" ht="16.5" customHeight="1">
      <c r="A26" s="77">
        <v>21</v>
      </c>
      <c r="B26" s="13" t="s">
        <v>99</v>
      </c>
      <c r="C26" s="27">
        <v>39</v>
      </c>
      <c r="D26" s="50">
        <v>39</v>
      </c>
      <c r="E26" s="63">
        <v>28.1</v>
      </c>
      <c r="F26" s="63">
        <v>34.1</v>
      </c>
      <c r="G26" s="53">
        <f>16/0.7</f>
        <v>22.857142857142858</v>
      </c>
      <c r="H26" s="34">
        <f>24/0.7</f>
        <v>34.285714285714285</v>
      </c>
      <c r="I26" s="16">
        <f t="shared" si="4"/>
        <v>100</v>
      </c>
      <c r="J26" s="10">
        <f t="shared" si="5"/>
        <v>29.985714285714284</v>
      </c>
      <c r="K26" s="15">
        <f t="shared" si="16"/>
        <v>35.795238095238091</v>
      </c>
      <c r="L26" s="60">
        <v>31.2</v>
      </c>
      <c r="M26" s="60">
        <v>33</v>
      </c>
      <c r="N26" s="65">
        <v>28.4</v>
      </c>
      <c r="O26" s="66">
        <v>30.2</v>
      </c>
      <c r="P26" s="16">
        <f t="shared" si="9"/>
        <v>100</v>
      </c>
      <c r="Q26" s="10">
        <f t="shared" si="17"/>
        <v>29.799999999999997</v>
      </c>
      <c r="R26" s="10">
        <f t="shared" si="17"/>
        <v>31.6</v>
      </c>
      <c r="S26" s="22">
        <v>33</v>
      </c>
      <c r="T26" s="22">
        <v>33</v>
      </c>
      <c r="U26" s="60">
        <v>27.83</v>
      </c>
      <c r="V26" s="60">
        <v>27.83</v>
      </c>
      <c r="W26" s="55">
        <f>21/0.7</f>
        <v>30.000000000000004</v>
      </c>
      <c r="X26" s="30">
        <f>22/0.7</f>
        <v>31.428571428571431</v>
      </c>
      <c r="Y26" s="16">
        <f t="shared" si="6"/>
        <v>100</v>
      </c>
      <c r="Z26" s="10">
        <f t="shared" si="18"/>
        <v>30.276666666666667</v>
      </c>
      <c r="AA26" s="10">
        <f t="shared" si="18"/>
        <v>30.752857142857142</v>
      </c>
      <c r="AB26" s="22">
        <f>22/0.7</f>
        <v>31.428571428571431</v>
      </c>
      <c r="AC26" s="22">
        <f>22/0.7</f>
        <v>31.428571428571431</v>
      </c>
      <c r="AD26" s="22">
        <v>28.5</v>
      </c>
      <c r="AE26" s="22">
        <v>28.5</v>
      </c>
      <c r="AF26" s="22" t="s">
        <v>82</v>
      </c>
      <c r="AG26" s="22" t="s">
        <v>82</v>
      </c>
      <c r="AH26" s="22" t="s">
        <v>82</v>
      </c>
      <c r="AI26" s="22" t="s">
        <v>82</v>
      </c>
      <c r="AJ26" s="22">
        <v>37</v>
      </c>
      <c r="AK26" s="22">
        <v>37</v>
      </c>
      <c r="AL26" s="43">
        <f t="shared" si="7"/>
        <v>60</v>
      </c>
      <c r="AM26" s="10">
        <f t="shared" ref="AM26:AN27" si="19">(AB26+AD26+AJ26)/3</f>
        <v>32.30952380952381</v>
      </c>
      <c r="AN26" s="10">
        <f t="shared" si="19"/>
        <v>32.30952380952381</v>
      </c>
      <c r="AO26" s="23">
        <v>38</v>
      </c>
      <c r="AP26" s="22">
        <v>38</v>
      </c>
      <c r="AQ26" s="14">
        <f t="shared" si="8"/>
        <v>100</v>
      </c>
      <c r="AR26" s="10"/>
      <c r="AS26" s="10"/>
    </row>
    <row r="27" spans="1:45" ht="15.75">
      <c r="A27" s="77">
        <v>22</v>
      </c>
      <c r="B27" s="4" t="s">
        <v>49</v>
      </c>
      <c r="C27" s="35">
        <v>38</v>
      </c>
      <c r="D27" s="49">
        <v>99</v>
      </c>
      <c r="E27" s="62">
        <v>24.9</v>
      </c>
      <c r="F27" s="62">
        <v>74.41</v>
      </c>
      <c r="G27" s="51">
        <v>26</v>
      </c>
      <c r="H27" s="36">
        <v>59</v>
      </c>
      <c r="I27" s="16">
        <f t="shared" si="4"/>
        <v>100</v>
      </c>
      <c r="J27" s="10">
        <f t="shared" si="5"/>
        <v>29.633333333333336</v>
      </c>
      <c r="K27" s="15">
        <f t="shared" si="16"/>
        <v>77.47</v>
      </c>
      <c r="L27" s="58">
        <v>36.9</v>
      </c>
      <c r="M27" s="58">
        <v>87.2</v>
      </c>
      <c r="N27" s="64">
        <v>32</v>
      </c>
      <c r="O27" s="61">
        <v>62</v>
      </c>
      <c r="P27" s="16">
        <f t="shared" si="9"/>
        <v>100</v>
      </c>
      <c r="Q27" s="10">
        <f t="shared" si="17"/>
        <v>34.450000000000003</v>
      </c>
      <c r="R27" s="10">
        <f t="shared" si="17"/>
        <v>74.599999999999994</v>
      </c>
      <c r="S27" s="25">
        <v>49</v>
      </c>
      <c r="T27" s="25">
        <v>71</v>
      </c>
      <c r="U27" s="58">
        <v>32</v>
      </c>
      <c r="V27" s="58">
        <v>55.5</v>
      </c>
      <c r="W27" s="54">
        <v>35</v>
      </c>
      <c r="X27" s="26">
        <v>39</v>
      </c>
      <c r="Y27" s="16">
        <f t="shared" si="6"/>
        <v>100</v>
      </c>
      <c r="Z27" s="10">
        <f t="shared" si="18"/>
        <v>38.666666666666664</v>
      </c>
      <c r="AA27" s="10">
        <f t="shared" si="18"/>
        <v>55.166666666666664</v>
      </c>
      <c r="AB27" s="25">
        <v>65</v>
      </c>
      <c r="AC27" s="25">
        <v>65</v>
      </c>
      <c r="AD27" s="25">
        <v>52</v>
      </c>
      <c r="AE27" s="25">
        <v>64</v>
      </c>
      <c r="AF27" s="25" t="s">
        <v>82</v>
      </c>
      <c r="AG27" s="25" t="s">
        <v>82</v>
      </c>
      <c r="AH27" s="25" t="s">
        <v>82</v>
      </c>
      <c r="AI27" s="25" t="s">
        <v>82</v>
      </c>
      <c r="AJ27" s="25">
        <v>51</v>
      </c>
      <c r="AK27" s="25">
        <v>63</v>
      </c>
      <c r="AL27" s="43">
        <f t="shared" si="7"/>
        <v>60</v>
      </c>
      <c r="AM27" s="10">
        <f t="shared" si="19"/>
        <v>56</v>
      </c>
      <c r="AN27" s="10">
        <f t="shared" si="19"/>
        <v>64</v>
      </c>
      <c r="AO27" s="39">
        <v>50</v>
      </c>
      <c r="AP27" s="25">
        <v>55</v>
      </c>
      <c r="AQ27" s="14">
        <f t="shared" si="8"/>
        <v>100</v>
      </c>
      <c r="AR27" s="10"/>
      <c r="AS27" s="10"/>
    </row>
    <row r="28" spans="1:45" ht="15.75">
      <c r="A28" s="77">
        <v>23</v>
      </c>
      <c r="B28" s="4" t="s">
        <v>51</v>
      </c>
      <c r="C28" s="35">
        <v>44</v>
      </c>
      <c r="D28" s="49">
        <v>112</v>
      </c>
      <c r="E28" s="62">
        <v>189.5</v>
      </c>
      <c r="F28" s="62">
        <v>419.44</v>
      </c>
      <c r="G28" s="51">
        <v>210</v>
      </c>
      <c r="H28" s="36">
        <v>210</v>
      </c>
      <c r="I28" s="16">
        <f t="shared" si="4"/>
        <v>100</v>
      </c>
      <c r="J28" s="10">
        <f t="shared" si="5"/>
        <v>147.83333333333334</v>
      </c>
      <c r="K28" s="15">
        <f t="shared" si="16"/>
        <v>247.14666666666668</v>
      </c>
      <c r="L28" s="58" t="s">
        <v>82</v>
      </c>
      <c r="M28" s="58" t="s">
        <v>82</v>
      </c>
      <c r="N28" s="64">
        <v>119</v>
      </c>
      <c r="O28" s="61">
        <v>290</v>
      </c>
      <c r="P28" s="16">
        <f t="shared" si="9"/>
        <v>50</v>
      </c>
      <c r="Q28" s="10">
        <f>(N28)/1</f>
        <v>119</v>
      </c>
      <c r="R28" s="10">
        <f>(O28)/1</f>
        <v>290</v>
      </c>
      <c r="S28" s="25">
        <v>132</v>
      </c>
      <c r="T28" s="25">
        <v>132</v>
      </c>
      <c r="U28" s="58">
        <v>114.1</v>
      </c>
      <c r="V28" s="58">
        <v>114.1</v>
      </c>
      <c r="W28" s="54">
        <v>230</v>
      </c>
      <c r="X28" s="26">
        <v>230</v>
      </c>
      <c r="Y28" s="16">
        <f t="shared" si="6"/>
        <v>100</v>
      </c>
      <c r="Z28" s="10">
        <f>(S28+U28+W28)/3</f>
        <v>158.70000000000002</v>
      </c>
      <c r="AA28" s="10">
        <f>(T28+V28+X28)/3</f>
        <v>158.70000000000002</v>
      </c>
      <c r="AB28" s="25">
        <v>240</v>
      </c>
      <c r="AC28" s="25">
        <v>240</v>
      </c>
      <c r="AD28" s="25" t="s">
        <v>82</v>
      </c>
      <c r="AE28" s="25" t="s">
        <v>82</v>
      </c>
      <c r="AF28" s="25" t="s">
        <v>82</v>
      </c>
      <c r="AG28" s="25" t="s">
        <v>82</v>
      </c>
      <c r="AH28" s="25" t="s">
        <v>82</v>
      </c>
      <c r="AI28" s="25" t="s">
        <v>82</v>
      </c>
      <c r="AJ28" s="25">
        <v>135</v>
      </c>
      <c r="AK28" s="25">
        <v>210</v>
      </c>
      <c r="AL28" s="43">
        <f t="shared" si="7"/>
        <v>40</v>
      </c>
      <c r="AM28" s="10">
        <f>(AB28+AJ28)/2</f>
        <v>187.5</v>
      </c>
      <c r="AN28" s="10">
        <f>(AC28+AK28)/2</f>
        <v>225</v>
      </c>
      <c r="AO28" s="39">
        <v>190</v>
      </c>
      <c r="AP28" s="25">
        <v>230</v>
      </c>
      <c r="AQ28" s="14">
        <f t="shared" si="8"/>
        <v>100</v>
      </c>
      <c r="AR28" s="10"/>
      <c r="AS28" s="10"/>
    </row>
    <row r="29" spans="1:45" ht="15.75">
      <c r="A29" s="77">
        <v>24</v>
      </c>
      <c r="B29" s="4" t="s">
        <v>53</v>
      </c>
      <c r="C29" s="35">
        <v>82</v>
      </c>
      <c r="D29" s="49">
        <v>399</v>
      </c>
      <c r="E29" s="62">
        <v>388.33</v>
      </c>
      <c r="F29" s="62">
        <v>730.56</v>
      </c>
      <c r="G29" s="51">
        <v>405</v>
      </c>
      <c r="H29" s="36">
        <v>717</v>
      </c>
      <c r="I29" s="16">
        <f t="shared" si="4"/>
        <v>100</v>
      </c>
      <c r="J29" s="10">
        <f>AVERAGE(C29,E29,G29)</f>
        <v>291.77666666666664</v>
      </c>
      <c r="K29" s="15">
        <f t="shared" si="16"/>
        <v>615.52</v>
      </c>
      <c r="L29" s="58">
        <v>103.5</v>
      </c>
      <c r="M29" s="58">
        <v>126.7</v>
      </c>
      <c r="N29" s="64">
        <v>499</v>
      </c>
      <c r="O29" s="61">
        <v>520</v>
      </c>
      <c r="P29" s="16">
        <f t="shared" si="9"/>
        <v>100</v>
      </c>
      <c r="Q29" s="10">
        <f>AVERAGE(L29,N29)</f>
        <v>301.25</v>
      </c>
      <c r="R29" s="10">
        <v>520</v>
      </c>
      <c r="S29" s="25">
        <v>432</v>
      </c>
      <c r="T29" s="25">
        <v>432</v>
      </c>
      <c r="U29" s="58">
        <v>346.5</v>
      </c>
      <c r="V29" s="58">
        <v>374</v>
      </c>
      <c r="W29" s="54">
        <v>419</v>
      </c>
      <c r="X29" s="26">
        <v>419</v>
      </c>
      <c r="Y29" s="16">
        <f t="shared" si="6"/>
        <v>100</v>
      </c>
      <c r="Z29" s="10">
        <f>(S29+W29+U29)/3</f>
        <v>399.16666666666669</v>
      </c>
      <c r="AA29" s="10">
        <f>(T29+X29+V29)/3</f>
        <v>408.33333333333331</v>
      </c>
      <c r="AB29" s="25">
        <v>420</v>
      </c>
      <c r="AC29" s="25">
        <v>420</v>
      </c>
      <c r="AD29" s="25" t="s">
        <v>82</v>
      </c>
      <c r="AE29" s="25" t="s">
        <v>82</v>
      </c>
      <c r="AF29" s="25" t="s">
        <v>82</v>
      </c>
      <c r="AG29" s="25" t="s">
        <v>82</v>
      </c>
      <c r="AH29" s="25" t="s">
        <v>82</v>
      </c>
      <c r="AI29" s="25" t="s">
        <v>82</v>
      </c>
      <c r="AJ29" s="25">
        <v>170</v>
      </c>
      <c r="AK29" s="25">
        <v>395</v>
      </c>
      <c r="AL29" s="43">
        <f t="shared" si="7"/>
        <v>40</v>
      </c>
      <c r="AM29" s="10">
        <f>(AJ29+AB29)/2</f>
        <v>295</v>
      </c>
      <c r="AN29" s="10">
        <f>(AK29+AC29)/2</f>
        <v>407.5</v>
      </c>
      <c r="AO29" s="39">
        <v>450</v>
      </c>
      <c r="AP29" s="25">
        <v>550</v>
      </c>
      <c r="AQ29" s="14">
        <f t="shared" si="8"/>
        <v>100</v>
      </c>
      <c r="AR29" s="10"/>
      <c r="AS29" s="10"/>
    </row>
    <row r="30" spans="1:45" ht="16.5" customHeight="1">
      <c r="A30" s="77">
        <v>25</v>
      </c>
      <c r="B30" s="4" t="s">
        <v>55</v>
      </c>
      <c r="C30" s="35">
        <v>44</v>
      </c>
      <c r="D30" s="49">
        <v>79.900000000000006</v>
      </c>
      <c r="E30" s="62">
        <v>28.6</v>
      </c>
      <c r="F30" s="62">
        <v>66.89</v>
      </c>
      <c r="G30" s="51">
        <v>48</v>
      </c>
      <c r="H30" s="36">
        <v>48</v>
      </c>
      <c r="I30" s="16">
        <f t="shared" si="4"/>
        <v>100</v>
      </c>
      <c r="J30" s="10">
        <f>(C30+E30+G30)/3</f>
        <v>40.199999999999996</v>
      </c>
      <c r="K30" s="15">
        <f t="shared" si="16"/>
        <v>64.930000000000007</v>
      </c>
      <c r="L30" s="58">
        <v>28.3</v>
      </c>
      <c r="M30" s="58">
        <v>32.299999999999997</v>
      </c>
      <c r="N30" s="64">
        <v>27.7</v>
      </c>
      <c r="O30" s="61">
        <v>39.5</v>
      </c>
      <c r="P30" s="16">
        <f t="shared" si="9"/>
        <v>100</v>
      </c>
      <c r="Q30" s="10">
        <f>(L30+N30)/2</f>
        <v>28</v>
      </c>
      <c r="R30" s="10">
        <f t="shared" ref="R30:R38" si="20">(M30+O30)/2</f>
        <v>35.9</v>
      </c>
      <c r="S30" s="25">
        <v>26</v>
      </c>
      <c r="T30" s="25">
        <v>26</v>
      </c>
      <c r="U30" s="58">
        <v>24.9</v>
      </c>
      <c r="V30" s="58">
        <v>30</v>
      </c>
      <c r="W30" s="71">
        <v>45</v>
      </c>
      <c r="X30" s="72">
        <v>54</v>
      </c>
      <c r="Y30" s="16">
        <f t="shared" si="6"/>
        <v>100</v>
      </c>
      <c r="Z30" s="10">
        <f>(S30+U30+W30)/3</f>
        <v>31.966666666666669</v>
      </c>
      <c r="AA30" s="10">
        <f>(T30+V30+X30)/3</f>
        <v>36.666666666666664</v>
      </c>
      <c r="AB30" s="25">
        <v>77</v>
      </c>
      <c r="AC30" s="25">
        <v>77</v>
      </c>
      <c r="AD30" s="25">
        <v>30</v>
      </c>
      <c r="AE30" s="25">
        <v>37</v>
      </c>
      <c r="AF30" s="25" t="s">
        <v>82</v>
      </c>
      <c r="AG30" s="25" t="s">
        <v>82</v>
      </c>
      <c r="AH30" s="25" t="s">
        <v>82</v>
      </c>
      <c r="AI30" s="25" t="s">
        <v>82</v>
      </c>
      <c r="AJ30" s="25">
        <v>61</v>
      </c>
      <c r="AK30" s="25">
        <v>61</v>
      </c>
      <c r="AL30" s="43">
        <f>COUNT(AB30,AD30,AF30,AH30,AJ30)/5*100</f>
        <v>60</v>
      </c>
      <c r="AM30" s="10">
        <f>(AB30+AD30+AJ30)/3</f>
        <v>56</v>
      </c>
      <c r="AN30" s="10">
        <f>(AC30+AE30+AK30)/3</f>
        <v>58.333333333333336</v>
      </c>
      <c r="AO30" s="39">
        <v>68</v>
      </c>
      <c r="AP30" s="25">
        <v>72</v>
      </c>
      <c r="AQ30" s="14">
        <f t="shared" si="8"/>
        <v>100</v>
      </c>
      <c r="AR30" s="10"/>
      <c r="AS30" s="10"/>
    </row>
    <row r="31" spans="1:45" ht="15.75">
      <c r="A31" s="77">
        <v>26</v>
      </c>
      <c r="B31" s="4" t="s">
        <v>57</v>
      </c>
      <c r="C31" s="35">
        <v>49</v>
      </c>
      <c r="D31" s="49">
        <v>91</v>
      </c>
      <c r="E31" s="62">
        <v>76</v>
      </c>
      <c r="F31" s="62">
        <v>146.22</v>
      </c>
      <c r="G31" s="51">
        <v>130</v>
      </c>
      <c r="H31" s="36">
        <v>130</v>
      </c>
      <c r="I31" s="16">
        <f t="shared" si="4"/>
        <v>100</v>
      </c>
      <c r="J31" s="10">
        <f>AVERAGE(C31,E31,G31)</f>
        <v>85</v>
      </c>
      <c r="K31" s="15">
        <f t="shared" si="16"/>
        <v>122.40666666666668</v>
      </c>
      <c r="L31" s="58">
        <v>69.599999999999994</v>
      </c>
      <c r="M31" s="58">
        <v>69.599999999999994</v>
      </c>
      <c r="N31" s="64">
        <v>128</v>
      </c>
      <c r="O31" s="61">
        <v>160</v>
      </c>
      <c r="P31" s="16">
        <f t="shared" si="9"/>
        <v>100</v>
      </c>
      <c r="Q31" s="10">
        <f>(L31+N31)/2</f>
        <v>98.8</v>
      </c>
      <c r="R31" s="10">
        <f t="shared" si="20"/>
        <v>114.8</v>
      </c>
      <c r="S31" s="25">
        <v>156</v>
      </c>
      <c r="T31" s="25">
        <v>172</v>
      </c>
      <c r="U31" s="58">
        <v>53.5</v>
      </c>
      <c r="V31" s="58">
        <v>53.5</v>
      </c>
      <c r="W31" s="54">
        <v>166</v>
      </c>
      <c r="X31" s="26">
        <v>166</v>
      </c>
      <c r="Y31" s="16">
        <f t="shared" si="6"/>
        <v>100</v>
      </c>
      <c r="Z31" s="10">
        <f>(W31+U31+S31)/3</f>
        <v>125.16666666666667</v>
      </c>
      <c r="AA31" s="10">
        <f>(T31+V31+X31)/3</f>
        <v>130.5</v>
      </c>
      <c r="AB31" s="25">
        <v>160</v>
      </c>
      <c r="AC31" s="25">
        <v>160</v>
      </c>
      <c r="AD31" s="25" t="s">
        <v>82</v>
      </c>
      <c r="AE31" s="25" t="s">
        <v>82</v>
      </c>
      <c r="AF31" s="25" t="s">
        <v>82</v>
      </c>
      <c r="AG31" s="25" t="s">
        <v>82</v>
      </c>
      <c r="AH31" s="25" t="s">
        <v>82</v>
      </c>
      <c r="AI31" s="25" t="s">
        <v>82</v>
      </c>
      <c r="AJ31" s="25">
        <v>130</v>
      </c>
      <c r="AK31" s="25">
        <v>160</v>
      </c>
      <c r="AL31" s="43">
        <f t="shared" si="7"/>
        <v>40</v>
      </c>
      <c r="AM31" s="10">
        <f>(AJ31+AB31)/2</f>
        <v>145</v>
      </c>
      <c r="AN31" s="10">
        <f>(AK31+AC31)/2</f>
        <v>160</v>
      </c>
      <c r="AO31" s="39">
        <v>200</v>
      </c>
      <c r="AP31" s="25">
        <v>250</v>
      </c>
      <c r="AQ31" s="14">
        <f t="shared" si="8"/>
        <v>100</v>
      </c>
      <c r="AR31" s="10"/>
      <c r="AS31" s="10"/>
    </row>
    <row r="32" spans="1:45" ht="15.75">
      <c r="A32" s="77">
        <v>27</v>
      </c>
      <c r="B32" s="4" t="s">
        <v>59</v>
      </c>
      <c r="C32" s="35">
        <v>169.9</v>
      </c>
      <c r="D32" s="49">
        <v>2599</v>
      </c>
      <c r="E32" s="62">
        <v>341</v>
      </c>
      <c r="F32" s="62">
        <v>1114</v>
      </c>
      <c r="G32" s="51">
        <v>399</v>
      </c>
      <c r="H32" s="36">
        <v>399</v>
      </c>
      <c r="I32" s="16">
        <f t="shared" si="4"/>
        <v>100</v>
      </c>
      <c r="J32" s="10">
        <f t="shared" si="5"/>
        <v>303.3</v>
      </c>
      <c r="K32" s="15">
        <f t="shared" ref="K32:K45" si="21">(D32+F32+H32)/3</f>
        <v>1370.6666666666667</v>
      </c>
      <c r="L32" s="58">
        <v>343.2</v>
      </c>
      <c r="M32" s="58">
        <v>343.2</v>
      </c>
      <c r="N32" s="64">
        <v>399</v>
      </c>
      <c r="O32" s="61">
        <v>550</v>
      </c>
      <c r="P32" s="16">
        <f t="shared" si="9"/>
        <v>100</v>
      </c>
      <c r="Q32" s="10">
        <f>(L32+N32)/2</f>
        <v>371.1</v>
      </c>
      <c r="R32" s="10">
        <f t="shared" si="20"/>
        <v>446.6</v>
      </c>
      <c r="S32" s="25">
        <v>375</v>
      </c>
      <c r="T32" s="25">
        <v>375</v>
      </c>
      <c r="U32" s="58">
        <v>274.5</v>
      </c>
      <c r="V32" s="58">
        <v>436</v>
      </c>
      <c r="W32" s="54">
        <v>402</v>
      </c>
      <c r="X32" s="26">
        <v>592</v>
      </c>
      <c r="Y32" s="16">
        <f t="shared" si="6"/>
        <v>100</v>
      </c>
      <c r="Z32" s="10">
        <f>(S32+U32+W32)/3</f>
        <v>350.5</v>
      </c>
      <c r="AA32" s="10">
        <f>(T32+V32+X32)/3</f>
        <v>467.66666666666669</v>
      </c>
      <c r="AB32" s="25">
        <v>380</v>
      </c>
      <c r="AC32" s="25">
        <v>380</v>
      </c>
      <c r="AD32" s="25">
        <v>300</v>
      </c>
      <c r="AE32" s="25">
        <v>300</v>
      </c>
      <c r="AF32" s="25" t="s">
        <v>82</v>
      </c>
      <c r="AG32" s="25" t="s">
        <v>82</v>
      </c>
      <c r="AH32" s="25" t="s">
        <v>82</v>
      </c>
      <c r="AI32" s="25" t="s">
        <v>82</v>
      </c>
      <c r="AJ32" s="25">
        <v>230</v>
      </c>
      <c r="AK32" s="25">
        <v>615</v>
      </c>
      <c r="AL32" s="43">
        <f t="shared" si="7"/>
        <v>60</v>
      </c>
      <c r="AM32" s="10">
        <f>(AD32+AJ32+AB32)/3</f>
        <v>303.33333333333331</v>
      </c>
      <c r="AN32" s="10">
        <f>(AE32+AK32+AB32)/3</f>
        <v>431.66666666666669</v>
      </c>
      <c r="AO32" s="39">
        <v>350</v>
      </c>
      <c r="AP32" s="25">
        <v>600</v>
      </c>
      <c r="AQ32" s="14">
        <f t="shared" si="8"/>
        <v>100</v>
      </c>
      <c r="AR32" s="10"/>
      <c r="AS32" s="10"/>
    </row>
    <row r="33" spans="1:45" ht="15.75">
      <c r="A33" s="77">
        <v>28</v>
      </c>
      <c r="B33" s="28" t="s">
        <v>61</v>
      </c>
      <c r="C33" s="35">
        <v>12.9</v>
      </c>
      <c r="D33" s="49">
        <v>19.600000000000001</v>
      </c>
      <c r="E33" s="62">
        <v>12.9</v>
      </c>
      <c r="F33" s="62">
        <v>49.9</v>
      </c>
      <c r="G33" s="51">
        <v>13.89</v>
      </c>
      <c r="H33" s="36">
        <v>13.89</v>
      </c>
      <c r="I33" s="16">
        <f t="shared" si="4"/>
        <v>100</v>
      </c>
      <c r="J33" s="10">
        <f t="shared" si="5"/>
        <v>13.229999999999999</v>
      </c>
      <c r="K33" s="15">
        <f t="shared" si="21"/>
        <v>27.796666666666667</v>
      </c>
      <c r="L33" s="58">
        <v>15</v>
      </c>
      <c r="M33" s="58">
        <v>15</v>
      </c>
      <c r="N33" s="64">
        <v>11.49</v>
      </c>
      <c r="O33" s="61">
        <v>11.49</v>
      </c>
      <c r="P33" s="16">
        <f t="shared" si="9"/>
        <v>100</v>
      </c>
      <c r="Q33" s="10">
        <f>(L33+N33)/2</f>
        <v>13.245000000000001</v>
      </c>
      <c r="R33" s="10">
        <f t="shared" si="20"/>
        <v>13.245000000000001</v>
      </c>
      <c r="S33" s="25" t="s">
        <v>82</v>
      </c>
      <c r="T33" s="25" t="s">
        <v>82</v>
      </c>
      <c r="U33" s="58">
        <v>11</v>
      </c>
      <c r="V33" s="58">
        <v>11</v>
      </c>
      <c r="W33" s="56">
        <v>18</v>
      </c>
      <c r="X33" s="38">
        <v>18</v>
      </c>
      <c r="Y33" s="16">
        <f t="shared" si="6"/>
        <v>66.666666666666657</v>
      </c>
      <c r="Z33" s="10">
        <f>(U33+W33)/2</f>
        <v>14.5</v>
      </c>
      <c r="AA33" s="10">
        <f>(V33+X33)/2</f>
        <v>14.5</v>
      </c>
      <c r="AB33" s="25">
        <v>16</v>
      </c>
      <c r="AC33" s="25">
        <v>16</v>
      </c>
      <c r="AD33" s="25" t="s">
        <v>82</v>
      </c>
      <c r="AE33" s="25" t="s">
        <v>82</v>
      </c>
      <c r="AF33" s="25">
        <v>25</v>
      </c>
      <c r="AG33" s="25">
        <v>25</v>
      </c>
      <c r="AH33" s="25">
        <v>18</v>
      </c>
      <c r="AI33" s="25">
        <v>18</v>
      </c>
      <c r="AJ33" s="25">
        <v>18</v>
      </c>
      <c r="AK33" s="25">
        <v>18</v>
      </c>
      <c r="AL33" s="43">
        <f t="shared" si="7"/>
        <v>80</v>
      </c>
      <c r="AM33" s="10">
        <f>(AF33+AH33+AJ33+AB33)/4</f>
        <v>19.25</v>
      </c>
      <c r="AN33" s="10">
        <f>(AG33+AI33+AK33+AC33)/4</f>
        <v>19.25</v>
      </c>
      <c r="AO33" s="39">
        <v>10</v>
      </c>
      <c r="AP33" s="25">
        <v>13</v>
      </c>
      <c r="AQ33" s="14">
        <f t="shared" si="8"/>
        <v>100</v>
      </c>
      <c r="AR33" s="10"/>
      <c r="AS33" s="10"/>
    </row>
    <row r="34" spans="1:45" ht="15.75">
      <c r="A34" s="77">
        <v>29</v>
      </c>
      <c r="B34" s="28" t="s">
        <v>63</v>
      </c>
      <c r="C34" s="35">
        <v>18.7</v>
      </c>
      <c r="D34" s="49">
        <v>29.4</v>
      </c>
      <c r="E34" s="62">
        <v>16.899999999999999</v>
      </c>
      <c r="F34" s="62">
        <v>33.26</v>
      </c>
      <c r="G34" s="51">
        <v>15.99</v>
      </c>
      <c r="H34" s="36">
        <v>15.99</v>
      </c>
      <c r="I34" s="16">
        <f t="shared" si="4"/>
        <v>100</v>
      </c>
      <c r="J34" s="10">
        <f t="shared" si="5"/>
        <v>17.196666666666665</v>
      </c>
      <c r="K34" s="15">
        <f t="shared" si="21"/>
        <v>26.216666666666665</v>
      </c>
      <c r="L34" s="58">
        <v>20.100000000000001</v>
      </c>
      <c r="M34" s="58">
        <v>20.100000000000001</v>
      </c>
      <c r="N34" s="64">
        <v>19</v>
      </c>
      <c r="O34" s="61">
        <v>19</v>
      </c>
      <c r="P34" s="16">
        <f t="shared" si="9"/>
        <v>100</v>
      </c>
      <c r="Q34" s="10">
        <f t="shared" ref="Q34:Q40" si="22">(L34+N34)/2</f>
        <v>19.55</v>
      </c>
      <c r="R34" s="10">
        <f t="shared" si="20"/>
        <v>19.55</v>
      </c>
      <c r="S34" s="25" t="s">
        <v>82</v>
      </c>
      <c r="T34" s="25" t="s">
        <v>82</v>
      </c>
      <c r="U34" s="58">
        <v>16.5</v>
      </c>
      <c r="V34" s="58">
        <v>16.5</v>
      </c>
      <c r="W34" s="56">
        <v>22</v>
      </c>
      <c r="X34" s="38">
        <v>22</v>
      </c>
      <c r="Y34" s="16">
        <f t="shared" si="6"/>
        <v>66.666666666666657</v>
      </c>
      <c r="Z34" s="10">
        <f t="shared" ref="Z34:Z42" si="23">(U34+W34)/2</f>
        <v>19.25</v>
      </c>
      <c r="AA34" s="10">
        <f t="shared" ref="AA34:AA42" si="24">(V34+X34)/2</f>
        <v>19.25</v>
      </c>
      <c r="AB34" s="25">
        <v>25</v>
      </c>
      <c r="AC34" s="25">
        <v>25</v>
      </c>
      <c r="AD34" s="25">
        <v>15</v>
      </c>
      <c r="AE34" s="25">
        <v>15</v>
      </c>
      <c r="AF34" s="25">
        <v>25</v>
      </c>
      <c r="AG34" s="25">
        <v>25</v>
      </c>
      <c r="AH34" s="25">
        <v>25</v>
      </c>
      <c r="AI34" s="25">
        <v>25</v>
      </c>
      <c r="AJ34" s="25">
        <v>25</v>
      </c>
      <c r="AK34" s="25">
        <v>25</v>
      </c>
      <c r="AL34" s="43">
        <f t="shared" si="7"/>
        <v>100</v>
      </c>
      <c r="AM34" s="10">
        <f>(AF34+AH34+AJ34+AB34)/4</f>
        <v>25</v>
      </c>
      <c r="AN34" s="10">
        <f>(AG34+AI34+AK34+AC34)/4</f>
        <v>25</v>
      </c>
      <c r="AO34" s="39">
        <v>15</v>
      </c>
      <c r="AP34" s="25">
        <v>18</v>
      </c>
      <c r="AQ34" s="14">
        <f t="shared" si="8"/>
        <v>100</v>
      </c>
      <c r="AR34" s="10"/>
      <c r="AS34" s="10"/>
    </row>
    <row r="35" spans="1:45" ht="15.75">
      <c r="A35" s="77">
        <v>30</v>
      </c>
      <c r="B35" s="28" t="s">
        <v>109</v>
      </c>
      <c r="C35" s="35">
        <v>16.399999999999999</v>
      </c>
      <c r="D35" s="49">
        <v>16.399999999999999</v>
      </c>
      <c r="E35" s="62">
        <v>18.899999999999999</v>
      </c>
      <c r="F35" s="62">
        <v>26.9</v>
      </c>
      <c r="G35" s="51">
        <v>14.49</v>
      </c>
      <c r="H35" s="36">
        <v>14.49</v>
      </c>
      <c r="I35" s="16">
        <f t="shared" si="4"/>
        <v>100</v>
      </c>
      <c r="J35" s="10">
        <f>(C35+E35+G35)/3</f>
        <v>16.596666666666668</v>
      </c>
      <c r="K35" s="15">
        <f>(D35+F35+H35)/3</f>
        <v>19.263333333333332</v>
      </c>
      <c r="L35" s="58">
        <v>18.600000000000001</v>
      </c>
      <c r="M35" s="58">
        <v>18.600000000000001</v>
      </c>
      <c r="N35" s="64">
        <v>16.3</v>
      </c>
      <c r="O35" s="61">
        <v>16.3</v>
      </c>
      <c r="P35" s="16">
        <f t="shared" si="9"/>
        <v>100</v>
      </c>
      <c r="Q35" s="10">
        <f t="shared" si="22"/>
        <v>17.450000000000003</v>
      </c>
      <c r="R35" s="10">
        <f t="shared" si="20"/>
        <v>17.450000000000003</v>
      </c>
      <c r="S35" s="25" t="s">
        <v>82</v>
      </c>
      <c r="T35" s="25" t="s">
        <v>82</v>
      </c>
      <c r="U35" s="58">
        <v>15.4</v>
      </c>
      <c r="V35" s="58">
        <v>15.4</v>
      </c>
      <c r="W35" s="56">
        <v>20</v>
      </c>
      <c r="X35" s="38">
        <v>25</v>
      </c>
      <c r="Y35" s="16">
        <f t="shared" si="6"/>
        <v>66.666666666666657</v>
      </c>
      <c r="Z35" s="10">
        <f t="shared" si="23"/>
        <v>17.7</v>
      </c>
      <c r="AA35" s="10">
        <f t="shared" si="24"/>
        <v>20.2</v>
      </c>
      <c r="AB35" s="25">
        <v>25</v>
      </c>
      <c r="AC35" s="25">
        <v>25</v>
      </c>
      <c r="AD35" s="25">
        <v>19</v>
      </c>
      <c r="AE35" s="25">
        <v>19</v>
      </c>
      <c r="AF35" s="25">
        <v>25</v>
      </c>
      <c r="AG35" s="25">
        <v>25</v>
      </c>
      <c r="AH35" s="25">
        <v>25</v>
      </c>
      <c r="AI35" s="25">
        <v>25</v>
      </c>
      <c r="AJ35" s="25">
        <v>25</v>
      </c>
      <c r="AK35" s="25">
        <v>25</v>
      </c>
      <c r="AL35" s="43">
        <f t="shared" si="7"/>
        <v>100</v>
      </c>
      <c r="AM35" s="10">
        <f t="shared" ref="AM35:AN42" si="25">(AF35+AH35+AJ35+AB35)/4</f>
        <v>25</v>
      </c>
      <c r="AN35" s="10">
        <f t="shared" si="25"/>
        <v>25</v>
      </c>
      <c r="AO35" s="39">
        <v>12</v>
      </c>
      <c r="AP35" s="25">
        <v>15</v>
      </c>
      <c r="AQ35" s="14">
        <f t="shared" si="8"/>
        <v>100</v>
      </c>
      <c r="AR35" s="10"/>
      <c r="AS35" s="10"/>
    </row>
    <row r="36" spans="1:45" ht="15.75">
      <c r="A36" s="77">
        <v>31</v>
      </c>
      <c r="B36" s="28" t="s">
        <v>65</v>
      </c>
      <c r="C36" s="35">
        <v>16.899999999999999</v>
      </c>
      <c r="D36" s="49">
        <v>28.7</v>
      </c>
      <c r="E36" s="62">
        <v>18.899999999999999</v>
      </c>
      <c r="F36" s="62">
        <v>52.9</v>
      </c>
      <c r="G36" s="51">
        <v>14.29</v>
      </c>
      <c r="H36" s="36">
        <v>14.29</v>
      </c>
      <c r="I36" s="16">
        <f t="shared" si="4"/>
        <v>100</v>
      </c>
      <c r="J36" s="10">
        <f t="shared" si="5"/>
        <v>16.696666666666665</v>
      </c>
      <c r="K36" s="15">
        <f t="shared" si="21"/>
        <v>31.963333333333328</v>
      </c>
      <c r="L36" s="58">
        <v>16.899999999999999</v>
      </c>
      <c r="M36" s="58">
        <v>16.899999999999999</v>
      </c>
      <c r="N36" s="64">
        <v>15.9</v>
      </c>
      <c r="O36" s="61">
        <v>15.9</v>
      </c>
      <c r="P36" s="16">
        <f t="shared" si="9"/>
        <v>100</v>
      </c>
      <c r="Q36" s="10">
        <f t="shared" si="22"/>
        <v>16.399999999999999</v>
      </c>
      <c r="R36" s="10">
        <f t="shared" si="20"/>
        <v>16.399999999999999</v>
      </c>
      <c r="S36" s="25" t="s">
        <v>82</v>
      </c>
      <c r="T36" s="25" t="s">
        <v>82</v>
      </c>
      <c r="U36" s="58">
        <v>19.8</v>
      </c>
      <c r="V36" s="58">
        <v>19.8</v>
      </c>
      <c r="W36" s="73">
        <v>35</v>
      </c>
      <c r="X36" s="74">
        <v>35</v>
      </c>
      <c r="Y36" s="16">
        <f t="shared" si="6"/>
        <v>66.666666666666657</v>
      </c>
      <c r="Z36" s="10">
        <f>(U36+W36)/2</f>
        <v>27.4</v>
      </c>
      <c r="AA36" s="10">
        <f>AVERAGE(V36)</f>
        <v>19.8</v>
      </c>
      <c r="AB36" s="25">
        <v>24</v>
      </c>
      <c r="AC36" s="25">
        <v>24</v>
      </c>
      <c r="AD36" s="25">
        <v>25</v>
      </c>
      <c r="AE36" s="25">
        <v>25</v>
      </c>
      <c r="AF36" s="25">
        <v>30</v>
      </c>
      <c r="AG36" s="25">
        <v>30</v>
      </c>
      <c r="AH36" s="25">
        <v>35</v>
      </c>
      <c r="AI36" s="25">
        <v>35</v>
      </c>
      <c r="AJ36" s="25">
        <v>20</v>
      </c>
      <c r="AK36" s="25">
        <v>35</v>
      </c>
      <c r="AL36" s="43">
        <f t="shared" si="7"/>
        <v>100</v>
      </c>
      <c r="AM36" s="10">
        <f>(AH36+AJ36+AB36+AF36)/4</f>
        <v>27.25</v>
      </c>
      <c r="AN36" s="10">
        <f>(AI36+AK36+AC36+AG36)/4</f>
        <v>31</v>
      </c>
      <c r="AO36" s="39">
        <v>25</v>
      </c>
      <c r="AP36" s="25">
        <v>30</v>
      </c>
      <c r="AQ36" s="14">
        <f t="shared" si="8"/>
        <v>100</v>
      </c>
      <c r="AR36" s="10"/>
      <c r="AS36" s="10"/>
    </row>
    <row r="37" spans="1:45" ht="15.75">
      <c r="A37" s="77">
        <v>32</v>
      </c>
      <c r="B37" s="28" t="s">
        <v>67</v>
      </c>
      <c r="C37" s="35">
        <v>69.900000000000006</v>
      </c>
      <c r="D37" s="49">
        <v>86.8</v>
      </c>
      <c r="E37" s="62">
        <v>79.900000000000006</v>
      </c>
      <c r="F37" s="62">
        <v>119.9</v>
      </c>
      <c r="G37" s="51">
        <v>79.900000000000006</v>
      </c>
      <c r="H37" s="36">
        <v>79.900000000000006</v>
      </c>
      <c r="I37" s="16">
        <f t="shared" si="4"/>
        <v>100</v>
      </c>
      <c r="J37" s="10">
        <f t="shared" si="5"/>
        <v>76.566666666666677</v>
      </c>
      <c r="K37" s="15">
        <f t="shared" si="21"/>
        <v>95.533333333333346</v>
      </c>
      <c r="L37" s="59">
        <v>95.1</v>
      </c>
      <c r="M37" s="59">
        <v>106</v>
      </c>
      <c r="N37" s="64">
        <v>115</v>
      </c>
      <c r="O37" s="61">
        <v>115</v>
      </c>
      <c r="P37" s="16">
        <f t="shared" si="9"/>
        <v>100</v>
      </c>
      <c r="Q37" s="10">
        <f>(L37+N37)/2</f>
        <v>105.05</v>
      </c>
      <c r="R37" s="10">
        <f t="shared" si="20"/>
        <v>110.5</v>
      </c>
      <c r="S37" s="25" t="s">
        <v>82</v>
      </c>
      <c r="T37" s="25" t="s">
        <v>82</v>
      </c>
      <c r="U37" s="59">
        <v>82.5</v>
      </c>
      <c r="V37" s="59">
        <v>82.5</v>
      </c>
      <c r="W37" s="56">
        <v>85</v>
      </c>
      <c r="X37" s="38">
        <v>120</v>
      </c>
      <c r="Y37" s="16">
        <f t="shared" si="6"/>
        <v>66.666666666666657</v>
      </c>
      <c r="Z37" s="10">
        <f>(U37+W37)/2</f>
        <v>83.75</v>
      </c>
      <c r="AA37" s="10">
        <f>(V37+X37)/2</f>
        <v>101.25</v>
      </c>
      <c r="AB37" s="25">
        <v>70</v>
      </c>
      <c r="AC37" s="25">
        <v>70</v>
      </c>
      <c r="AD37" s="25" t="s">
        <v>82</v>
      </c>
      <c r="AE37" s="25" t="s">
        <v>82</v>
      </c>
      <c r="AF37" s="25">
        <v>90</v>
      </c>
      <c r="AG37" s="25">
        <v>110</v>
      </c>
      <c r="AH37" s="25">
        <v>80</v>
      </c>
      <c r="AI37" s="25">
        <v>80</v>
      </c>
      <c r="AJ37" s="25">
        <v>120</v>
      </c>
      <c r="AK37" s="25">
        <v>95</v>
      </c>
      <c r="AL37" s="43">
        <f t="shared" si="7"/>
        <v>80</v>
      </c>
      <c r="AM37" s="10">
        <f t="shared" si="25"/>
        <v>90</v>
      </c>
      <c r="AN37" s="10">
        <f t="shared" si="25"/>
        <v>88.75</v>
      </c>
      <c r="AO37" s="39">
        <v>60</v>
      </c>
      <c r="AP37" s="25">
        <v>65</v>
      </c>
      <c r="AQ37" s="14">
        <f t="shared" si="8"/>
        <v>100</v>
      </c>
      <c r="AR37" s="10"/>
      <c r="AS37" s="10"/>
    </row>
    <row r="38" spans="1:45" s="47" customFormat="1" ht="15.75">
      <c r="A38" s="77">
        <v>33</v>
      </c>
      <c r="B38" s="4" t="s">
        <v>68</v>
      </c>
      <c r="C38" s="35">
        <v>87.3</v>
      </c>
      <c r="D38" s="49">
        <v>139.9</v>
      </c>
      <c r="E38" s="62">
        <v>79.900000000000006</v>
      </c>
      <c r="F38" s="62">
        <v>159</v>
      </c>
      <c r="G38" s="51">
        <v>73.290000000000006</v>
      </c>
      <c r="H38" s="36">
        <v>73.290000000000006</v>
      </c>
      <c r="I38" s="16">
        <f t="shared" si="4"/>
        <v>100</v>
      </c>
      <c r="J38" s="10">
        <f t="shared" si="5"/>
        <v>80.163333333333341</v>
      </c>
      <c r="K38" s="15">
        <f t="shared" si="21"/>
        <v>124.06333333333333</v>
      </c>
      <c r="L38" s="58">
        <v>79.400000000000006</v>
      </c>
      <c r="M38" s="58">
        <v>114.3</v>
      </c>
      <c r="N38" s="64">
        <v>109.9</v>
      </c>
      <c r="O38" s="61">
        <v>109.9</v>
      </c>
      <c r="P38" s="16">
        <f t="shared" si="9"/>
        <v>100</v>
      </c>
      <c r="Q38" s="10">
        <f t="shared" si="22"/>
        <v>94.65</v>
      </c>
      <c r="R38" s="10">
        <f t="shared" si="20"/>
        <v>112.1</v>
      </c>
      <c r="S38" s="25" t="s">
        <v>82</v>
      </c>
      <c r="T38" s="25" t="s">
        <v>82</v>
      </c>
      <c r="U38" s="58">
        <v>71.5</v>
      </c>
      <c r="V38" s="58">
        <v>71.5</v>
      </c>
      <c r="W38" s="54">
        <v>85</v>
      </c>
      <c r="X38" s="26">
        <v>190</v>
      </c>
      <c r="Y38" s="16">
        <f t="shared" si="6"/>
        <v>66.666666666666657</v>
      </c>
      <c r="Z38" s="10">
        <f t="shared" si="23"/>
        <v>78.25</v>
      </c>
      <c r="AA38" s="10">
        <f t="shared" si="24"/>
        <v>130.75</v>
      </c>
      <c r="AB38" s="25">
        <v>80</v>
      </c>
      <c r="AC38" s="25">
        <v>80</v>
      </c>
      <c r="AD38" s="25" t="s">
        <v>82</v>
      </c>
      <c r="AE38" s="25" t="s">
        <v>82</v>
      </c>
      <c r="AF38" s="25">
        <v>55</v>
      </c>
      <c r="AG38" s="25">
        <v>150</v>
      </c>
      <c r="AH38" s="25">
        <v>50</v>
      </c>
      <c r="AI38" s="25">
        <v>70</v>
      </c>
      <c r="AJ38" s="25">
        <v>75</v>
      </c>
      <c r="AK38" s="25">
        <v>100</v>
      </c>
      <c r="AL38" s="43">
        <f t="shared" si="7"/>
        <v>80</v>
      </c>
      <c r="AM38" s="10">
        <f t="shared" si="25"/>
        <v>65</v>
      </c>
      <c r="AN38" s="10">
        <f t="shared" si="25"/>
        <v>100</v>
      </c>
      <c r="AO38" s="39">
        <v>50</v>
      </c>
      <c r="AP38" s="25">
        <v>65</v>
      </c>
      <c r="AQ38" s="14">
        <f t="shared" si="8"/>
        <v>100</v>
      </c>
      <c r="AR38" s="10"/>
      <c r="AS38" s="10"/>
    </row>
    <row r="39" spans="1:45" ht="15.75">
      <c r="A39" s="77">
        <v>34</v>
      </c>
      <c r="B39" s="4" t="s">
        <v>70</v>
      </c>
      <c r="C39" s="35">
        <v>159</v>
      </c>
      <c r="D39" s="49">
        <v>299</v>
      </c>
      <c r="E39" s="62">
        <v>99.9</v>
      </c>
      <c r="F39" s="62">
        <v>259</v>
      </c>
      <c r="G39" s="51">
        <v>199.9</v>
      </c>
      <c r="H39" s="36">
        <v>199.9</v>
      </c>
      <c r="I39" s="16">
        <f t="shared" si="4"/>
        <v>100</v>
      </c>
      <c r="J39" s="10">
        <f>(E39+G39+C39)/3</f>
        <v>152.93333333333334</v>
      </c>
      <c r="K39" s="15">
        <f>(D39+F39+H39)/3</f>
        <v>252.63333333333333</v>
      </c>
      <c r="L39" s="58">
        <v>234.5</v>
      </c>
      <c r="M39" s="58">
        <v>234.5</v>
      </c>
      <c r="N39" s="64">
        <v>229</v>
      </c>
      <c r="O39" s="61">
        <v>229</v>
      </c>
      <c r="P39" s="16">
        <f t="shared" si="9"/>
        <v>100</v>
      </c>
      <c r="Q39" s="10">
        <f>(L39+N39)/2</f>
        <v>231.75</v>
      </c>
      <c r="R39" s="10">
        <f>(M39+O39)/2</f>
        <v>231.75</v>
      </c>
      <c r="S39" s="25" t="s">
        <v>82</v>
      </c>
      <c r="T39" s="25" t="s">
        <v>82</v>
      </c>
      <c r="U39" s="58">
        <v>231</v>
      </c>
      <c r="V39" s="58">
        <v>231</v>
      </c>
      <c r="W39" s="54">
        <v>220</v>
      </c>
      <c r="X39" s="26">
        <v>220</v>
      </c>
      <c r="Y39" s="16">
        <f t="shared" si="6"/>
        <v>66.666666666666657</v>
      </c>
      <c r="Z39" s="10">
        <f>(U39+W39)/2</f>
        <v>225.5</v>
      </c>
      <c r="AA39" s="10">
        <f>(V39+X39)/2</f>
        <v>225.5</v>
      </c>
      <c r="AB39" s="25">
        <v>110</v>
      </c>
      <c r="AC39" s="25">
        <v>110</v>
      </c>
      <c r="AD39" s="25" t="s">
        <v>82</v>
      </c>
      <c r="AE39" s="25" t="s">
        <v>82</v>
      </c>
      <c r="AF39" s="25">
        <v>250</v>
      </c>
      <c r="AG39" s="25">
        <v>250</v>
      </c>
      <c r="AH39" s="25">
        <v>65</v>
      </c>
      <c r="AI39" s="25">
        <v>65</v>
      </c>
      <c r="AJ39" s="25">
        <v>180</v>
      </c>
      <c r="AK39" s="25">
        <v>180</v>
      </c>
      <c r="AL39" s="43">
        <f t="shared" si="7"/>
        <v>80</v>
      </c>
      <c r="AM39" s="10">
        <f t="shared" si="25"/>
        <v>151.25</v>
      </c>
      <c r="AN39" s="10">
        <f t="shared" si="25"/>
        <v>151.25</v>
      </c>
      <c r="AO39" s="39">
        <v>70</v>
      </c>
      <c r="AP39" s="25">
        <v>100</v>
      </c>
      <c r="AQ39" s="14">
        <f t="shared" si="8"/>
        <v>100</v>
      </c>
      <c r="AR39" s="10"/>
      <c r="AS39" s="10"/>
    </row>
    <row r="40" spans="1:45" ht="15.75">
      <c r="A40" s="77">
        <v>35</v>
      </c>
      <c r="B40" s="4" t="s">
        <v>72</v>
      </c>
      <c r="C40" s="35">
        <v>49.9</v>
      </c>
      <c r="D40" s="49">
        <v>67.900000000000006</v>
      </c>
      <c r="E40" s="62">
        <v>42.6</v>
      </c>
      <c r="F40" s="62">
        <v>219</v>
      </c>
      <c r="G40" s="51">
        <v>52.49</v>
      </c>
      <c r="H40" s="36">
        <v>52.49</v>
      </c>
      <c r="I40" s="16">
        <f t="shared" si="4"/>
        <v>100</v>
      </c>
      <c r="J40" s="10">
        <f t="shared" si="5"/>
        <v>48.330000000000005</v>
      </c>
      <c r="K40" s="15">
        <f t="shared" si="21"/>
        <v>113.13</v>
      </c>
      <c r="L40" s="58">
        <v>47.9</v>
      </c>
      <c r="M40" s="58">
        <v>117.2</v>
      </c>
      <c r="N40" s="64">
        <v>49.9</v>
      </c>
      <c r="O40" s="61">
        <v>89.9</v>
      </c>
      <c r="P40" s="16">
        <f t="shared" si="9"/>
        <v>100</v>
      </c>
      <c r="Q40" s="10">
        <f t="shared" si="22"/>
        <v>48.9</v>
      </c>
      <c r="R40" s="10">
        <f>(M40+O40)/2</f>
        <v>103.55000000000001</v>
      </c>
      <c r="S40" s="25" t="s">
        <v>82</v>
      </c>
      <c r="T40" s="25" t="s">
        <v>82</v>
      </c>
      <c r="U40" s="58">
        <v>51.7</v>
      </c>
      <c r="V40" s="58">
        <v>60.5</v>
      </c>
      <c r="W40" s="54">
        <v>55</v>
      </c>
      <c r="X40" s="26">
        <v>70</v>
      </c>
      <c r="Y40" s="16">
        <f t="shared" si="6"/>
        <v>66.666666666666657</v>
      </c>
      <c r="Z40" s="10">
        <f t="shared" si="23"/>
        <v>53.35</v>
      </c>
      <c r="AA40" s="10">
        <f t="shared" si="24"/>
        <v>65.25</v>
      </c>
      <c r="AB40" s="25">
        <v>60</v>
      </c>
      <c r="AC40" s="25">
        <v>60</v>
      </c>
      <c r="AD40" s="25" t="s">
        <v>82</v>
      </c>
      <c r="AE40" s="25" t="s">
        <v>82</v>
      </c>
      <c r="AF40" s="25">
        <v>50</v>
      </c>
      <c r="AG40" s="25">
        <v>65</v>
      </c>
      <c r="AH40" s="25">
        <v>65</v>
      </c>
      <c r="AI40" s="25">
        <v>65</v>
      </c>
      <c r="AJ40" s="25">
        <v>65</v>
      </c>
      <c r="AK40" s="25">
        <v>75</v>
      </c>
      <c r="AL40" s="43">
        <f t="shared" si="7"/>
        <v>80</v>
      </c>
      <c r="AM40" s="10">
        <f t="shared" si="25"/>
        <v>60</v>
      </c>
      <c r="AN40" s="10">
        <f t="shared" si="25"/>
        <v>66.25</v>
      </c>
      <c r="AO40" s="39">
        <v>65</v>
      </c>
      <c r="AP40" s="25">
        <v>85</v>
      </c>
      <c r="AQ40" s="14">
        <f t="shared" si="8"/>
        <v>100</v>
      </c>
      <c r="AR40" s="10"/>
      <c r="AS40" s="10"/>
    </row>
    <row r="41" spans="1:45" ht="15.75">
      <c r="A41" s="77">
        <v>36</v>
      </c>
      <c r="B41" s="4" t="s">
        <v>74</v>
      </c>
      <c r="C41" s="35">
        <v>55.6</v>
      </c>
      <c r="D41" s="49">
        <v>119.9</v>
      </c>
      <c r="E41" s="62">
        <v>65.900000000000006</v>
      </c>
      <c r="F41" s="62">
        <v>179</v>
      </c>
      <c r="G41" s="51">
        <v>49.99</v>
      </c>
      <c r="H41" s="36">
        <v>49.99</v>
      </c>
      <c r="I41" s="16">
        <f t="shared" si="4"/>
        <v>100</v>
      </c>
      <c r="J41" s="10">
        <f t="shared" si="5"/>
        <v>57.163333333333334</v>
      </c>
      <c r="K41" s="15">
        <f t="shared" si="21"/>
        <v>116.29666666666667</v>
      </c>
      <c r="L41" s="58">
        <v>66</v>
      </c>
      <c r="M41" s="58">
        <v>66</v>
      </c>
      <c r="N41" s="64">
        <v>61.9</v>
      </c>
      <c r="O41" s="61">
        <v>61.9</v>
      </c>
      <c r="P41" s="16">
        <f t="shared" si="9"/>
        <v>100</v>
      </c>
      <c r="Q41" s="10">
        <f>(N41+L41)/2</f>
        <v>63.95</v>
      </c>
      <c r="R41" s="10">
        <f>(O41+M41)/2</f>
        <v>63.95</v>
      </c>
      <c r="S41" s="25" t="s">
        <v>82</v>
      </c>
      <c r="T41" s="25" t="s">
        <v>82</v>
      </c>
      <c r="U41" s="58">
        <v>69.5</v>
      </c>
      <c r="V41" s="58">
        <v>69.5</v>
      </c>
      <c r="W41" s="54">
        <v>75</v>
      </c>
      <c r="X41" s="26">
        <v>75</v>
      </c>
      <c r="Y41" s="16">
        <f t="shared" si="6"/>
        <v>66.666666666666657</v>
      </c>
      <c r="Z41" s="10">
        <f>U41</f>
        <v>69.5</v>
      </c>
      <c r="AA41" s="10">
        <f>V41</f>
        <v>69.5</v>
      </c>
      <c r="AB41" s="25">
        <v>70</v>
      </c>
      <c r="AC41" s="25">
        <v>70</v>
      </c>
      <c r="AD41" s="25">
        <v>75</v>
      </c>
      <c r="AE41" s="25">
        <v>75</v>
      </c>
      <c r="AF41" s="25">
        <v>71</v>
      </c>
      <c r="AG41" s="25">
        <v>71</v>
      </c>
      <c r="AH41" s="25">
        <v>65</v>
      </c>
      <c r="AI41" s="25">
        <v>65</v>
      </c>
      <c r="AJ41" s="25">
        <v>60</v>
      </c>
      <c r="AK41" s="25">
        <v>60</v>
      </c>
      <c r="AL41" s="43">
        <f t="shared" si="7"/>
        <v>100</v>
      </c>
      <c r="AM41" s="10">
        <f t="shared" si="25"/>
        <v>66.5</v>
      </c>
      <c r="AN41" s="10">
        <f t="shared" si="25"/>
        <v>66.5</v>
      </c>
      <c r="AO41" s="39">
        <v>70</v>
      </c>
      <c r="AP41" s="25">
        <v>85</v>
      </c>
      <c r="AQ41" s="14">
        <f t="shared" si="8"/>
        <v>100</v>
      </c>
      <c r="AR41" s="10"/>
      <c r="AS41" s="10"/>
    </row>
    <row r="42" spans="1:45" ht="15.75">
      <c r="A42" s="77">
        <v>37</v>
      </c>
      <c r="B42" s="4" t="s">
        <v>76</v>
      </c>
      <c r="C42" s="35">
        <v>84.5</v>
      </c>
      <c r="D42" s="49">
        <v>159.80000000000001</v>
      </c>
      <c r="E42" s="62">
        <v>75.900000000000006</v>
      </c>
      <c r="F42" s="62">
        <v>159</v>
      </c>
      <c r="G42" s="51">
        <v>81.89</v>
      </c>
      <c r="H42" s="36">
        <v>81.89</v>
      </c>
      <c r="I42" s="16">
        <f t="shared" si="4"/>
        <v>100</v>
      </c>
      <c r="J42" s="10">
        <f t="shared" si="5"/>
        <v>80.763333333333335</v>
      </c>
      <c r="K42" s="15">
        <f t="shared" si="21"/>
        <v>133.56333333333333</v>
      </c>
      <c r="L42" s="58">
        <v>89.9</v>
      </c>
      <c r="M42" s="58">
        <v>99.9</v>
      </c>
      <c r="N42" s="64">
        <v>79.900000000000006</v>
      </c>
      <c r="O42" s="61">
        <v>129.9</v>
      </c>
      <c r="P42" s="16">
        <f t="shared" si="9"/>
        <v>100</v>
      </c>
      <c r="Q42" s="10">
        <f>AVERAGE(L42,N42)</f>
        <v>84.9</v>
      </c>
      <c r="R42" s="10">
        <f>AVERAGE(M42,O42)</f>
        <v>114.9</v>
      </c>
      <c r="S42" s="25" t="s">
        <v>82</v>
      </c>
      <c r="T42" s="25" t="s">
        <v>82</v>
      </c>
      <c r="U42" s="58">
        <v>88</v>
      </c>
      <c r="V42" s="58">
        <v>110</v>
      </c>
      <c r="W42" s="54">
        <v>100</v>
      </c>
      <c r="X42" s="26">
        <v>160</v>
      </c>
      <c r="Y42" s="16">
        <f t="shared" si="6"/>
        <v>66.666666666666657</v>
      </c>
      <c r="Z42" s="10">
        <f t="shared" si="23"/>
        <v>94</v>
      </c>
      <c r="AA42" s="10">
        <f t="shared" si="24"/>
        <v>135</v>
      </c>
      <c r="AB42" s="25">
        <v>110</v>
      </c>
      <c r="AC42" s="25">
        <v>110</v>
      </c>
      <c r="AD42" s="25" t="s">
        <v>82</v>
      </c>
      <c r="AE42" s="25" t="s">
        <v>82</v>
      </c>
      <c r="AF42" s="25">
        <v>100</v>
      </c>
      <c r="AG42" s="25">
        <v>170</v>
      </c>
      <c r="AH42" s="25">
        <v>100</v>
      </c>
      <c r="AI42" s="25">
        <v>120</v>
      </c>
      <c r="AJ42" s="25">
        <v>180</v>
      </c>
      <c r="AK42" s="25">
        <v>180</v>
      </c>
      <c r="AL42" s="43">
        <f t="shared" si="7"/>
        <v>80</v>
      </c>
      <c r="AM42" s="10">
        <f t="shared" si="25"/>
        <v>122.5</v>
      </c>
      <c r="AN42" s="10">
        <f t="shared" si="25"/>
        <v>145</v>
      </c>
      <c r="AO42" s="39">
        <v>70</v>
      </c>
      <c r="AP42" s="25">
        <v>120</v>
      </c>
      <c r="AQ42" s="14">
        <f t="shared" si="8"/>
        <v>100</v>
      </c>
      <c r="AR42" s="10"/>
      <c r="AS42" s="10"/>
    </row>
    <row r="43" spans="1:45" ht="15.75">
      <c r="A43" s="77">
        <v>38</v>
      </c>
      <c r="B43" s="4" t="s">
        <v>78</v>
      </c>
      <c r="C43" s="35">
        <v>59.9</v>
      </c>
      <c r="D43" s="49">
        <v>82.9</v>
      </c>
      <c r="E43" s="62">
        <v>69.900000000000006</v>
      </c>
      <c r="F43" s="62">
        <v>119</v>
      </c>
      <c r="G43" s="51">
        <v>59.9</v>
      </c>
      <c r="H43" s="36">
        <v>59.9</v>
      </c>
      <c r="I43" s="16">
        <f t="shared" si="4"/>
        <v>100</v>
      </c>
      <c r="J43" s="10">
        <f t="shared" si="5"/>
        <v>63.233333333333341</v>
      </c>
      <c r="K43" s="15">
        <f t="shared" si="21"/>
        <v>87.266666666666666</v>
      </c>
      <c r="L43" s="58">
        <v>79.900000000000006</v>
      </c>
      <c r="M43" s="58">
        <v>79.900000000000006</v>
      </c>
      <c r="N43" s="64">
        <v>75.900000000000006</v>
      </c>
      <c r="O43" s="61">
        <v>75.900000000000006</v>
      </c>
      <c r="P43" s="16">
        <f t="shared" si="9"/>
        <v>100</v>
      </c>
      <c r="Q43" s="10">
        <f>(L43+N43)/2</f>
        <v>77.900000000000006</v>
      </c>
      <c r="R43" s="10">
        <f>(M43+O43)/2</f>
        <v>77.900000000000006</v>
      </c>
      <c r="S43" s="25" t="s">
        <v>82</v>
      </c>
      <c r="T43" s="25" t="s">
        <v>82</v>
      </c>
      <c r="U43" s="58">
        <v>82.5</v>
      </c>
      <c r="V43" s="58">
        <v>82.5</v>
      </c>
      <c r="W43" s="54">
        <v>100</v>
      </c>
      <c r="X43" s="26">
        <v>100</v>
      </c>
      <c r="Y43" s="16">
        <f t="shared" si="6"/>
        <v>66.666666666666657</v>
      </c>
      <c r="Z43" s="10">
        <f>(U43+W43)/2</f>
        <v>91.25</v>
      </c>
      <c r="AA43" s="10">
        <f>(V43+X43)/2</f>
        <v>91.25</v>
      </c>
      <c r="AB43" s="25">
        <v>70</v>
      </c>
      <c r="AC43" s="25">
        <v>70</v>
      </c>
      <c r="AD43" s="25" t="s">
        <v>82</v>
      </c>
      <c r="AE43" s="25" t="s">
        <v>82</v>
      </c>
      <c r="AF43" s="25">
        <v>130</v>
      </c>
      <c r="AG43" s="25">
        <v>130</v>
      </c>
      <c r="AH43" s="25">
        <v>120</v>
      </c>
      <c r="AI43" s="25">
        <v>120</v>
      </c>
      <c r="AJ43" s="25">
        <v>85</v>
      </c>
      <c r="AK43" s="25">
        <v>85</v>
      </c>
      <c r="AL43" s="43">
        <f t="shared" si="7"/>
        <v>80</v>
      </c>
      <c r="AM43" s="10">
        <f>(AH43+AJ43+AB43+AF43)/4</f>
        <v>101.25</v>
      </c>
      <c r="AN43" s="10">
        <f>(AI43+AK43+AC43+AG43)/4</f>
        <v>101.25</v>
      </c>
      <c r="AO43" s="39">
        <v>80</v>
      </c>
      <c r="AP43" s="25">
        <v>90</v>
      </c>
      <c r="AQ43" s="14">
        <f t="shared" si="8"/>
        <v>100</v>
      </c>
      <c r="AR43" s="10"/>
      <c r="AS43" s="10"/>
    </row>
    <row r="44" spans="1:45" ht="15.75">
      <c r="A44" s="77">
        <v>39</v>
      </c>
      <c r="B44" s="4" t="s">
        <v>80</v>
      </c>
      <c r="C44" s="35">
        <v>64.900000000000006</v>
      </c>
      <c r="D44" s="49">
        <v>77.8</v>
      </c>
      <c r="E44" s="62">
        <v>64.900000000000006</v>
      </c>
      <c r="F44" s="62">
        <v>159</v>
      </c>
      <c r="G44" s="51">
        <v>69.989999999999995</v>
      </c>
      <c r="H44" s="36">
        <v>69.989999999999995</v>
      </c>
      <c r="I44" s="16">
        <f t="shared" si="4"/>
        <v>100</v>
      </c>
      <c r="J44" s="10">
        <f t="shared" si="5"/>
        <v>66.596666666666678</v>
      </c>
      <c r="K44" s="15">
        <f>(D44+F44+H44)/3</f>
        <v>102.26333333333334</v>
      </c>
      <c r="L44" s="58">
        <v>102.5</v>
      </c>
      <c r="M44" s="58">
        <v>137</v>
      </c>
      <c r="N44" s="64">
        <v>69.900000000000006</v>
      </c>
      <c r="O44" s="61">
        <v>69.900000000000006</v>
      </c>
      <c r="P44" s="16">
        <f t="shared" si="9"/>
        <v>100</v>
      </c>
      <c r="Q44" s="10">
        <f>(L44+N44)/2</f>
        <v>86.2</v>
      </c>
      <c r="R44" s="10">
        <f>(M44+O44)/2</f>
        <v>103.45</v>
      </c>
      <c r="S44" s="25" t="s">
        <v>82</v>
      </c>
      <c r="T44" s="25" t="s">
        <v>82</v>
      </c>
      <c r="U44" s="58">
        <v>88</v>
      </c>
      <c r="V44" s="58">
        <v>88</v>
      </c>
      <c r="W44" s="54">
        <v>120</v>
      </c>
      <c r="X44" s="26">
        <v>140</v>
      </c>
      <c r="Y44" s="16">
        <f t="shared" si="6"/>
        <v>66.666666666666657</v>
      </c>
      <c r="Z44" s="10">
        <f>(U44+W44)/2</f>
        <v>104</v>
      </c>
      <c r="AA44" s="10">
        <f>((V44)+X44)/2</f>
        <v>114</v>
      </c>
      <c r="AB44" s="31">
        <v>90</v>
      </c>
      <c r="AC44" s="31">
        <v>90</v>
      </c>
      <c r="AD44" s="25">
        <v>91</v>
      </c>
      <c r="AE44" s="25">
        <v>91</v>
      </c>
      <c r="AF44" s="25">
        <v>130</v>
      </c>
      <c r="AG44" s="25">
        <v>130</v>
      </c>
      <c r="AH44" s="25">
        <v>120</v>
      </c>
      <c r="AI44" s="25">
        <v>120</v>
      </c>
      <c r="AJ44" s="25">
        <v>150</v>
      </c>
      <c r="AK44" s="25">
        <v>150</v>
      </c>
      <c r="AL44" s="43">
        <f t="shared" si="7"/>
        <v>100</v>
      </c>
      <c r="AM44" s="10">
        <f>(AB44+AF44+AH44+AJ44)/4</f>
        <v>122.5</v>
      </c>
      <c r="AN44" s="10">
        <f>(AG44+AC44+AI44+AK44)/4</f>
        <v>122.5</v>
      </c>
      <c r="AO44" s="39">
        <v>130</v>
      </c>
      <c r="AP44" s="25">
        <v>150</v>
      </c>
      <c r="AQ44" s="14">
        <f t="shared" si="8"/>
        <v>100</v>
      </c>
      <c r="AR44" s="10"/>
      <c r="AS44" s="10"/>
    </row>
    <row r="45" spans="1:45" s="47" customFormat="1" ht="15.75">
      <c r="A45" s="77">
        <v>40</v>
      </c>
      <c r="B45" s="4" t="s">
        <v>81</v>
      </c>
      <c r="C45" s="35">
        <v>47</v>
      </c>
      <c r="D45" s="49">
        <v>65.900000000000006</v>
      </c>
      <c r="E45" s="62">
        <v>46</v>
      </c>
      <c r="F45" s="62">
        <v>69.3</v>
      </c>
      <c r="G45" s="51">
        <v>49.9</v>
      </c>
      <c r="H45" s="36">
        <v>49.9</v>
      </c>
      <c r="I45" s="16">
        <f t="shared" si="4"/>
        <v>100</v>
      </c>
      <c r="J45" s="10">
        <f t="shared" si="5"/>
        <v>47.633333333333333</v>
      </c>
      <c r="K45" s="15">
        <f t="shared" si="21"/>
        <v>61.699999999999996</v>
      </c>
      <c r="L45" s="58">
        <v>56.6</v>
      </c>
      <c r="M45" s="58">
        <v>56.6</v>
      </c>
      <c r="N45" s="64">
        <v>55</v>
      </c>
      <c r="O45" s="61">
        <v>60</v>
      </c>
      <c r="P45" s="16">
        <f t="shared" si="9"/>
        <v>100</v>
      </c>
      <c r="Q45" s="10">
        <f>AVERAGE(L45,N45)</f>
        <v>55.8</v>
      </c>
      <c r="R45" s="10">
        <f>AVERAGE(M45,O45)</f>
        <v>58.3</v>
      </c>
      <c r="S45" s="25">
        <v>55</v>
      </c>
      <c r="T45" s="25">
        <v>55</v>
      </c>
      <c r="U45" s="58">
        <v>49</v>
      </c>
      <c r="V45" s="58">
        <v>49</v>
      </c>
      <c r="W45" s="57">
        <v>58</v>
      </c>
      <c r="X45" s="29">
        <v>58</v>
      </c>
      <c r="Y45" s="16">
        <f t="shared" si="6"/>
        <v>100</v>
      </c>
      <c r="Z45" s="10">
        <f>(S45+U45+W45)/3</f>
        <v>54</v>
      </c>
      <c r="AA45" s="10">
        <f>(T45+V45+X45)/3</f>
        <v>54</v>
      </c>
      <c r="AB45" s="25">
        <v>57</v>
      </c>
      <c r="AC45" s="25">
        <v>57</v>
      </c>
      <c r="AD45" s="40">
        <v>54</v>
      </c>
      <c r="AE45" s="25">
        <v>54</v>
      </c>
      <c r="AF45" s="25">
        <v>52</v>
      </c>
      <c r="AG45" s="25">
        <v>52</v>
      </c>
      <c r="AH45" s="25" t="s">
        <v>82</v>
      </c>
      <c r="AI45" s="25" t="s">
        <v>82</v>
      </c>
      <c r="AJ45" s="25">
        <v>58</v>
      </c>
      <c r="AK45" s="25">
        <v>62</v>
      </c>
      <c r="AL45" s="16">
        <f>COUNT(AB45,AD45,AF45,AH45,AJ45)/5*100</f>
        <v>80</v>
      </c>
      <c r="AM45" s="10">
        <f>AVERAGE(AD45,AF45,AJ45,AB45)</f>
        <v>55.25</v>
      </c>
      <c r="AN45" s="10">
        <f>AVERAGE(AE45,AG45,AI45,AK45)</f>
        <v>56</v>
      </c>
      <c r="AO45" s="39">
        <v>45</v>
      </c>
      <c r="AP45" s="25">
        <v>57</v>
      </c>
      <c r="AQ45" s="16">
        <f t="shared" si="8"/>
        <v>100</v>
      </c>
      <c r="AR45" s="10"/>
      <c r="AS45" s="10"/>
    </row>
    <row r="46" spans="1:45">
      <c r="AD46" s="32"/>
      <c r="AE46" s="32"/>
    </row>
    <row r="47" spans="1:45">
      <c r="AD47" s="32"/>
      <c r="AE47" s="32"/>
    </row>
    <row r="48" spans="1:45">
      <c r="C48" s="24"/>
      <c r="D48" s="1" t="s">
        <v>102</v>
      </c>
      <c r="AD48" s="32"/>
      <c r="AE48" s="32"/>
    </row>
    <row r="49" spans="4:31" ht="15">
      <c r="D49" s="41"/>
      <c r="AD49" s="32"/>
      <c r="AE49" s="32"/>
    </row>
  </sheetData>
  <mergeCells count="39">
    <mergeCell ref="AB3:AN3"/>
    <mergeCell ref="AO3:AS3"/>
    <mergeCell ref="AS4:AS5"/>
    <mergeCell ref="AR4:AR5"/>
    <mergeCell ref="AM4:AM5"/>
    <mergeCell ref="AN4:AN5"/>
    <mergeCell ref="AO4:AP4"/>
    <mergeCell ref="AQ4:AQ5"/>
    <mergeCell ref="AL4:AL5"/>
    <mergeCell ref="AQ1:AS1"/>
    <mergeCell ref="A3:A4"/>
    <mergeCell ref="C4:D4"/>
    <mergeCell ref="B3:B5"/>
    <mergeCell ref="B1:AA1"/>
    <mergeCell ref="B2:AA2"/>
    <mergeCell ref="AB4:AC4"/>
    <mergeCell ref="AD4:AE4"/>
    <mergeCell ref="J4:J5"/>
    <mergeCell ref="K4:K5"/>
    <mergeCell ref="C3:K3"/>
    <mergeCell ref="Q4:Q5"/>
    <mergeCell ref="R4:R5"/>
    <mergeCell ref="Z4:Z5"/>
    <mergeCell ref="S4:T4"/>
    <mergeCell ref="U4:V4"/>
    <mergeCell ref="L3:R3"/>
    <mergeCell ref="L4:M4"/>
    <mergeCell ref="N4:O4"/>
    <mergeCell ref="W4:X4"/>
    <mergeCell ref="P4:P5"/>
    <mergeCell ref="S3:AA3"/>
    <mergeCell ref="E4:F4"/>
    <mergeCell ref="G4:H4"/>
    <mergeCell ref="I4:I5"/>
    <mergeCell ref="AH4:AI4"/>
    <mergeCell ref="AJ4:AK4"/>
    <mergeCell ref="AF4:AG4"/>
    <mergeCell ref="AA4:AA5"/>
    <mergeCell ref="Y4:Y5"/>
  </mergeCells>
  <pageMargins left="0.23622047244094491" right="0.23622047244094491" top="0.19685039370078741" bottom="0.15748031496062992" header="0.31496062992125984" footer="0.31496062992125984"/>
  <pageSetup paperSize="9" scale="57" fitToWidth="2" orientation="landscape" r:id="rId1"/>
  <colBreaks count="1" manualBreakCount="1">
    <brk id="20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5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44" t="s">
        <v>105</v>
      </c>
      <c r="B2" s="45" t="s">
        <v>13</v>
      </c>
      <c r="C2" s="46"/>
    </row>
    <row r="3" spans="1:3" ht="15.75">
      <c r="A3" s="5" t="s">
        <v>96</v>
      </c>
      <c r="B3" s="4" t="s">
        <v>14</v>
      </c>
      <c r="C3" s="10"/>
    </row>
    <row r="4" spans="1:3" ht="15.75">
      <c r="A4" s="5" t="s">
        <v>15</v>
      </c>
      <c r="B4" s="4" t="s">
        <v>16</v>
      </c>
      <c r="C4" s="10"/>
    </row>
    <row r="5" spans="1:3" ht="15.75">
      <c r="A5" s="5" t="s">
        <v>17</v>
      </c>
      <c r="B5" s="4" t="s">
        <v>18</v>
      </c>
      <c r="C5" s="10"/>
    </row>
    <row r="6" spans="1:3" ht="15.75">
      <c r="A6" s="5" t="s">
        <v>19</v>
      </c>
      <c r="B6" s="4" t="s">
        <v>20</v>
      </c>
      <c r="C6" s="10"/>
    </row>
    <row r="7" spans="1:3" ht="15.75">
      <c r="A7" s="44" t="s">
        <v>88</v>
      </c>
      <c r="B7" s="45" t="s">
        <v>21</v>
      </c>
      <c r="C7" s="46"/>
    </row>
    <row r="8" spans="1:3" ht="15.75">
      <c r="A8" s="5" t="s">
        <v>22</v>
      </c>
      <c r="B8" s="4" t="s">
        <v>23</v>
      </c>
      <c r="C8" s="10"/>
    </row>
    <row r="9" spans="1:3" ht="15.75">
      <c r="A9" s="5" t="s">
        <v>24</v>
      </c>
      <c r="B9" s="4" t="s">
        <v>25</v>
      </c>
      <c r="C9" s="10"/>
    </row>
    <row r="10" spans="1:3" ht="15.75">
      <c r="A10" s="5" t="s">
        <v>26</v>
      </c>
      <c r="B10" s="4" t="s">
        <v>27</v>
      </c>
      <c r="C10" s="10"/>
    </row>
    <row r="11" spans="1:3" ht="15.75">
      <c r="A11" s="6" t="s">
        <v>28</v>
      </c>
      <c r="B11" s="4" t="s">
        <v>29</v>
      </c>
      <c r="C11" s="10"/>
    </row>
    <row r="12" spans="1:3" ht="15.75">
      <c r="A12" s="6" t="s">
        <v>30</v>
      </c>
      <c r="B12" s="4" t="s">
        <v>31</v>
      </c>
      <c r="C12" s="10"/>
    </row>
    <row r="13" spans="1:3" ht="15.75">
      <c r="A13" s="6" t="s">
        <v>32</v>
      </c>
      <c r="B13" s="4" t="s">
        <v>33</v>
      </c>
      <c r="C13" s="10"/>
    </row>
    <row r="14" spans="1:3" ht="15.75">
      <c r="A14" s="44" t="s">
        <v>104</v>
      </c>
      <c r="B14" s="45" t="s">
        <v>34</v>
      </c>
      <c r="C14" s="46"/>
    </row>
    <row r="15" spans="1:3" ht="15.75">
      <c r="A15" s="5" t="s">
        <v>35</v>
      </c>
      <c r="B15" s="4" t="s">
        <v>36</v>
      </c>
      <c r="C15" s="10"/>
    </row>
    <row r="16" spans="1:3" ht="15.75">
      <c r="A16" s="44" t="s">
        <v>108</v>
      </c>
      <c r="B16" s="45" t="s">
        <v>37</v>
      </c>
      <c r="C16" s="46"/>
    </row>
    <row r="17" spans="1:3" ht="15.75">
      <c r="A17" s="5" t="s">
        <v>38</v>
      </c>
      <c r="B17" s="4" t="s">
        <v>39</v>
      </c>
      <c r="C17" s="10"/>
    </row>
    <row r="18" spans="1:3" ht="15.75">
      <c r="A18" s="6" t="s">
        <v>40</v>
      </c>
      <c r="B18" s="4" t="s">
        <v>41</v>
      </c>
      <c r="C18" s="10"/>
    </row>
    <row r="19" spans="1:3" ht="15.75">
      <c r="A19" s="6" t="s">
        <v>42</v>
      </c>
      <c r="B19" s="4" t="s">
        <v>43</v>
      </c>
      <c r="C19" s="10"/>
    </row>
    <row r="20" spans="1:3" ht="15.75">
      <c r="A20" s="6" t="s">
        <v>44</v>
      </c>
      <c r="B20" s="4" t="s">
        <v>45</v>
      </c>
      <c r="C20" s="10"/>
    </row>
    <row r="21" spans="1:3" ht="15.75">
      <c r="A21" s="21" t="s">
        <v>46</v>
      </c>
      <c r="B21" s="13" t="s">
        <v>98</v>
      </c>
      <c r="C21" s="10"/>
    </row>
    <row r="22" spans="1:3" ht="31.5">
      <c r="A22" s="21" t="s">
        <v>47</v>
      </c>
      <c r="B22" s="13" t="s">
        <v>99</v>
      </c>
      <c r="C22" s="10"/>
    </row>
    <row r="23" spans="1:3" ht="15.75">
      <c r="A23" s="5" t="s">
        <v>48</v>
      </c>
      <c r="B23" s="4" t="s">
        <v>49</v>
      </c>
      <c r="C23" s="10"/>
    </row>
    <row r="24" spans="1:3" ht="15.75">
      <c r="A24" s="5" t="s">
        <v>50</v>
      </c>
      <c r="B24" s="4" t="s">
        <v>51</v>
      </c>
      <c r="C24" s="10"/>
    </row>
    <row r="25" spans="1:3" ht="15.75">
      <c r="A25" s="5" t="s">
        <v>52</v>
      </c>
      <c r="B25" s="4" t="s">
        <v>53</v>
      </c>
      <c r="C25" s="10"/>
    </row>
    <row r="26" spans="1:3" ht="15.75">
      <c r="A26" s="5" t="s">
        <v>54</v>
      </c>
      <c r="B26" s="4" t="s">
        <v>55</v>
      </c>
      <c r="C26" s="10"/>
    </row>
    <row r="27" spans="1:3" ht="15.75">
      <c r="A27" s="5" t="s">
        <v>56</v>
      </c>
      <c r="B27" s="4" t="s">
        <v>57</v>
      </c>
      <c r="C27" s="10"/>
    </row>
    <row r="28" spans="1:3" ht="15.75">
      <c r="A28" s="5" t="s">
        <v>58</v>
      </c>
      <c r="B28" s="4" t="s">
        <v>59</v>
      </c>
      <c r="C28" s="10"/>
    </row>
    <row r="29" spans="1:3" ht="15.75">
      <c r="A29" s="5" t="s">
        <v>60</v>
      </c>
      <c r="B29" s="28" t="s">
        <v>61</v>
      </c>
      <c r="C29" s="10"/>
    </row>
    <row r="30" spans="1:3" ht="15.75">
      <c r="A30" s="5" t="s">
        <v>62</v>
      </c>
      <c r="B30" s="28" t="s">
        <v>63</v>
      </c>
      <c r="C30" s="10"/>
    </row>
    <row r="31" spans="1:3" ht="15.75">
      <c r="A31" s="5">
        <v>30</v>
      </c>
      <c r="B31" s="28" t="s">
        <v>87</v>
      </c>
      <c r="C31" s="10"/>
    </row>
    <row r="32" spans="1:3" ht="15.75">
      <c r="A32" s="5" t="s">
        <v>64</v>
      </c>
      <c r="B32" s="28" t="s">
        <v>65</v>
      </c>
      <c r="C32" s="10"/>
    </row>
    <row r="33" spans="1:3" ht="15.75">
      <c r="A33" s="6" t="s">
        <v>66</v>
      </c>
      <c r="B33" s="28" t="s">
        <v>67</v>
      </c>
      <c r="C33" s="10"/>
    </row>
    <row r="34" spans="1:3" ht="15.75">
      <c r="A34" s="48" t="s">
        <v>106</v>
      </c>
      <c r="B34" s="45" t="s">
        <v>68</v>
      </c>
      <c r="C34" s="46"/>
    </row>
    <row r="35" spans="1:3" ht="15.75">
      <c r="A35" s="6" t="s">
        <v>69</v>
      </c>
      <c r="B35" s="4" t="s">
        <v>70</v>
      </c>
      <c r="C35" s="10"/>
    </row>
    <row r="36" spans="1:3" ht="15.75">
      <c r="A36" s="5" t="s">
        <v>71</v>
      </c>
      <c r="B36" s="4" t="s">
        <v>72</v>
      </c>
      <c r="C36" s="10"/>
    </row>
    <row r="37" spans="1:3" ht="15.75">
      <c r="A37" s="5" t="s">
        <v>73</v>
      </c>
      <c r="B37" s="4" t="s">
        <v>74</v>
      </c>
      <c r="C37" s="10"/>
    </row>
    <row r="38" spans="1:3" ht="15.75">
      <c r="A38" s="6" t="s">
        <v>75</v>
      </c>
      <c r="B38" s="4" t="s">
        <v>76</v>
      </c>
      <c r="C38" s="10"/>
    </row>
    <row r="39" spans="1:3" ht="15.75">
      <c r="A39" s="6" t="s">
        <v>77</v>
      </c>
      <c r="B39" s="4" t="s">
        <v>78</v>
      </c>
      <c r="C39" s="10"/>
    </row>
    <row r="40" spans="1:3" ht="15.75">
      <c r="A40" s="6" t="s">
        <v>79</v>
      </c>
      <c r="B40" s="4" t="s">
        <v>80</v>
      </c>
      <c r="C40" s="10"/>
    </row>
    <row r="41" spans="1:3" ht="15.75">
      <c r="A41" s="44" t="s">
        <v>107</v>
      </c>
      <c r="B41" s="45" t="s">
        <v>81</v>
      </c>
      <c r="C41" s="46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2018-11-23T12:08:34Z</dcterms:modified>
</cp:coreProperties>
</file>